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27\27069 - Space Coast TPO GPC\TWO 003 - Rockledge_Cocoa SRAs\Task 4 Survey Summary\"/>
    </mc:Choice>
  </mc:AlternateContent>
  <xr:revisionPtr revIDLastSave="2" documentId="8_{D4C5D231-8079-4C9A-A30C-8DC9D5F7D809}" xr6:coauthVersionLast="47" xr6:coauthVersionMax="47" xr10:uidLastSave="{CBD7799D-2E89-404C-A3E1-50B0134A0D30}"/>
  <workbookProtection workbookAlgorithmName="SHA-512" workbookHashValue="yUEA5SKLaMNaG/+PSZiBM3JRNTTfFr/NpsGEJxP/bR3/Wq5skG6sP5/Y8Xm1jYjQHDai3aivAe30IzLxVKSdhA==" workbookSaltValue="fGzu7uaeQCE63Ea+7CRKYw==" workbookSpinCount="100000" lockStructure="1"/>
  <bookViews>
    <workbookView xWindow="-120" yWindow="-120" windowWidth="29040" windowHeight="15840" tabRatio="764" firstSheet="3" activeTab="4" xr2:uid="{4195BD22-524A-499B-BDD6-7B59C0DB6372}"/>
  </bookViews>
  <sheets>
    <sheet name="RAW_Survey" sheetId="1" state="hidden" r:id="rId1"/>
    <sheet name="RAW_Population" sheetId="10" state="hidden" r:id="rId2"/>
    <sheet name="RAW_County Summary" sheetId="12" state="hidden" r:id="rId3"/>
    <sheet name="Instructions" sheetId="18" r:id="rId4"/>
    <sheet name="SUMMARY SHEET" sheetId="6" r:id="rId5"/>
    <sheet name="Elementary Average" sheetId="13" state="hidden" r:id="rId6"/>
    <sheet name="Middle School Average" sheetId="14" state="hidden" r:id="rId7"/>
    <sheet name="Jr-Sr Average" sheetId="15" state="hidden" r:id="rId8"/>
    <sheet name="High School Average" sheetId="16" state="hidden" r:id="rId9"/>
    <sheet name="Charter Average" sheetId="17" state="hidden" r:id="rId10"/>
  </sheets>
  <definedNames>
    <definedName name="_xlnm._FilterDatabase" localSheetId="2" hidden="1">'RAW_County Summary'!$CF$2:$CS$2</definedName>
    <definedName name="_xlnm._FilterDatabase" localSheetId="1" hidden="1">RAW_Population!$B$2:$S$2</definedName>
    <definedName name="_xlnm._FilterDatabase" localSheetId="0" hidden="1">RAW_Survey!$A$2:$HB$101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 l="1"/>
  <c r="P8" i="17"/>
  <c r="O8" i="17"/>
  <c r="K8" i="17"/>
  <c r="J8" i="17"/>
  <c r="I8" i="17"/>
  <c r="H8" i="17"/>
  <c r="G8" i="17"/>
  <c r="P7" i="17"/>
  <c r="O7" i="17"/>
  <c r="K7" i="17"/>
  <c r="J7" i="17"/>
  <c r="I7" i="17"/>
  <c r="H7" i="17"/>
  <c r="G7" i="17"/>
  <c r="F7" i="17"/>
  <c r="E7" i="17"/>
  <c r="D7" i="17"/>
  <c r="C7" i="17"/>
  <c r="B7" i="17"/>
  <c r="P6" i="17"/>
  <c r="O6" i="17"/>
  <c r="K6" i="17"/>
  <c r="J6" i="17"/>
  <c r="I6" i="17"/>
  <c r="H6" i="17"/>
  <c r="G6" i="17"/>
  <c r="F6" i="17"/>
  <c r="E6" i="17"/>
  <c r="D6" i="17"/>
  <c r="C6" i="17"/>
  <c r="B6" i="17"/>
  <c r="P5" i="17"/>
  <c r="O5" i="17"/>
  <c r="K5" i="17"/>
  <c r="J5" i="17"/>
  <c r="I5" i="17"/>
  <c r="H5" i="17"/>
  <c r="G5" i="17"/>
  <c r="F5" i="17"/>
  <c r="E5" i="17"/>
  <c r="D5" i="17"/>
  <c r="C5" i="17"/>
  <c r="B5" i="17"/>
  <c r="P4" i="17"/>
  <c r="O4" i="17"/>
  <c r="K4" i="17"/>
  <c r="J4" i="17"/>
  <c r="I4" i="17"/>
  <c r="H4" i="17"/>
  <c r="G4" i="17"/>
  <c r="F4" i="17"/>
  <c r="E4" i="17"/>
  <c r="D4" i="17"/>
  <c r="C4" i="17"/>
  <c r="B4" i="17"/>
  <c r="P3" i="17"/>
  <c r="O3" i="17"/>
  <c r="K3" i="17"/>
  <c r="J3" i="17"/>
  <c r="I3" i="17"/>
  <c r="H3" i="17"/>
  <c r="G3" i="17"/>
  <c r="F3" i="17"/>
  <c r="E3" i="17"/>
  <c r="D3" i="17"/>
  <c r="C3" i="17"/>
  <c r="B3" i="17"/>
  <c r="L34" i="16"/>
  <c r="L33" i="16"/>
  <c r="L32" i="16"/>
  <c r="L31" i="16"/>
  <c r="L30" i="16"/>
  <c r="L29" i="16"/>
  <c r="L28" i="16"/>
  <c r="L27" i="16"/>
  <c r="L26" i="16"/>
  <c r="L25" i="16"/>
  <c r="L24" i="16"/>
  <c r="L23" i="16"/>
  <c r="L22" i="16"/>
  <c r="L21" i="16"/>
  <c r="L20" i="16"/>
  <c r="L19" i="16"/>
  <c r="L18" i="16"/>
  <c r="L17" i="16"/>
  <c r="P8" i="16"/>
  <c r="O8" i="16"/>
  <c r="K8" i="16"/>
  <c r="J8" i="16"/>
  <c r="I8" i="16"/>
  <c r="H8" i="16"/>
  <c r="G8" i="16"/>
  <c r="P7" i="16"/>
  <c r="O7" i="16"/>
  <c r="K7" i="16"/>
  <c r="J7" i="16"/>
  <c r="I7" i="16"/>
  <c r="H7" i="16"/>
  <c r="G7" i="16"/>
  <c r="F7" i="16"/>
  <c r="E7" i="16"/>
  <c r="D7" i="16"/>
  <c r="C7" i="16"/>
  <c r="B7" i="16"/>
  <c r="P6" i="16"/>
  <c r="O6" i="16"/>
  <c r="K6" i="16"/>
  <c r="J6" i="16"/>
  <c r="I6" i="16"/>
  <c r="H6" i="16"/>
  <c r="G6" i="16"/>
  <c r="F6" i="16"/>
  <c r="E6" i="16"/>
  <c r="D6" i="16"/>
  <c r="C6" i="16"/>
  <c r="B6" i="16"/>
  <c r="P5" i="16"/>
  <c r="O5" i="16"/>
  <c r="K5" i="16"/>
  <c r="J5" i="16"/>
  <c r="I5" i="16"/>
  <c r="H5" i="16"/>
  <c r="G5" i="16"/>
  <c r="F5" i="16"/>
  <c r="E5" i="16"/>
  <c r="D5" i="16"/>
  <c r="C5" i="16"/>
  <c r="B5" i="16"/>
  <c r="P4" i="16"/>
  <c r="O4" i="16"/>
  <c r="K4" i="16"/>
  <c r="J4" i="16"/>
  <c r="I4" i="16"/>
  <c r="H4" i="16"/>
  <c r="G4" i="16"/>
  <c r="F4" i="16"/>
  <c r="E4" i="16"/>
  <c r="D4" i="16"/>
  <c r="C4" i="16"/>
  <c r="B4" i="16"/>
  <c r="P3" i="16"/>
  <c r="O3" i="16"/>
  <c r="K3" i="16"/>
  <c r="J3" i="16"/>
  <c r="I3" i="16"/>
  <c r="H3" i="16"/>
  <c r="G3" i="16"/>
  <c r="F3" i="16"/>
  <c r="E3" i="16"/>
  <c r="D3" i="16"/>
  <c r="C3" i="16"/>
  <c r="B3" i="16"/>
  <c r="L34" i="15"/>
  <c r="L33" i="15"/>
  <c r="L32" i="15"/>
  <c r="L31" i="15"/>
  <c r="L30" i="15"/>
  <c r="L29" i="15"/>
  <c r="L28" i="15"/>
  <c r="L27" i="15"/>
  <c r="L26" i="15"/>
  <c r="L25" i="15"/>
  <c r="L24" i="15"/>
  <c r="L23" i="15"/>
  <c r="L22" i="15"/>
  <c r="L21" i="15"/>
  <c r="L20" i="15"/>
  <c r="L19" i="15"/>
  <c r="L18" i="15"/>
  <c r="L17" i="15"/>
  <c r="P8" i="15"/>
  <c r="O8" i="15"/>
  <c r="K8" i="15"/>
  <c r="J8" i="15"/>
  <c r="I8" i="15"/>
  <c r="H8" i="15"/>
  <c r="G8" i="15"/>
  <c r="P7" i="15"/>
  <c r="O7" i="15"/>
  <c r="K7" i="15"/>
  <c r="J7" i="15"/>
  <c r="I7" i="15"/>
  <c r="H7" i="15"/>
  <c r="G7" i="15"/>
  <c r="F7" i="15"/>
  <c r="E7" i="15"/>
  <c r="D7" i="15"/>
  <c r="C7" i="15"/>
  <c r="B7" i="15"/>
  <c r="P6" i="15"/>
  <c r="O6" i="15"/>
  <c r="K6" i="15"/>
  <c r="J6" i="15"/>
  <c r="I6" i="15"/>
  <c r="H6" i="15"/>
  <c r="G6" i="15"/>
  <c r="F6" i="15"/>
  <c r="E6" i="15"/>
  <c r="D6" i="15"/>
  <c r="C6" i="15"/>
  <c r="B6" i="15"/>
  <c r="P5" i="15"/>
  <c r="O5" i="15"/>
  <c r="K5" i="15"/>
  <c r="J5" i="15"/>
  <c r="I5" i="15"/>
  <c r="H5" i="15"/>
  <c r="G5" i="15"/>
  <c r="F5" i="15"/>
  <c r="E5" i="15"/>
  <c r="D5" i="15"/>
  <c r="C5" i="15"/>
  <c r="B5" i="15"/>
  <c r="P4" i="15"/>
  <c r="O4" i="15"/>
  <c r="K4" i="15"/>
  <c r="J4" i="15"/>
  <c r="I4" i="15"/>
  <c r="H4" i="15"/>
  <c r="G4" i="15"/>
  <c r="F4" i="15"/>
  <c r="E4" i="15"/>
  <c r="D4" i="15"/>
  <c r="C4" i="15"/>
  <c r="B4" i="15"/>
  <c r="P3" i="15"/>
  <c r="O3" i="15"/>
  <c r="K3" i="15"/>
  <c r="J3" i="15"/>
  <c r="I3" i="15"/>
  <c r="H3" i="15"/>
  <c r="G3" i="15"/>
  <c r="F3" i="15"/>
  <c r="E3" i="15"/>
  <c r="D3" i="15"/>
  <c r="C3" i="15"/>
  <c r="B3" i="15"/>
  <c r="L34" i="14"/>
  <c r="L33" i="14"/>
  <c r="L32" i="14"/>
  <c r="L31" i="14"/>
  <c r="L30" i="14"/>
  <c r="L29" i="14"/>
  <c r="L28" i="14"/>
  <c r="L27" i="14"/>
  <c r="L26" i="14"/>
  <c r="L25" i="14"/>
  <c r="L24" i="14"/>
  <c r="L23" i="14"/>
  <c r="L22" i="14"/>
  <c r="L21" i="14"/>
  <c r="L20" i="14"/>
  <c r="L19" i="14"/>
  <c r="L18" i="14"/>
  <c r="L17" i="14"/>
  <c r="P8" i="14"/>
  <c r="O8" i="14"/>
  <c r="K8" i="14"/>
  <c r="J8" i="14"/>
  <c r="I8" i="14"/>
  <c r="H8" i="14"/>
  <c r="G8" i="14"/>
  <c r="P7" i="14"/>
  <c r="O7" i="14"/>
  <c r="K7" i="14"/>
  <c r="J7" i="14"/>
  <c r="I7" i="14"/>
  <c r="H7" i="14"/>
  <c r="G7" i="14"/>
  <c r="F7" i="14"/>
  <c r="E7" i="14"/>
  <c r="D7" i="14"/>
  <c r="C7" i="14"/>
  <c r="B7" i="14"/>
  <c r="P6" i="14"/>
  <c r="O6" i="14"/>
  <c r="K6" i="14"/>
  <c r="J6" i="14"/>
  <c r="I6" i="14"/>
  <c r="H6" i="14"/>
  <c r="G6" i="14"/>
  <c r="F6" i="14"/>
  <c r="E6" i="14"/>
  <c r="D6" i="14"/>
  <c r="C6" i="14"/>
  <c r="B6" i="14"/>
  <c r="P5" i="14"/>
  <c r="O5" i="14"/>
  <c r="K5" i="14"/>
  <c r="J5" i="14"/>
  <c r="I5" i="14"/>
  <c r="H5" i="14"/>
  <c r="G5" i="14"/>
  <c r="F5" i="14"/>
  <c r="E5" i="14"/>
  <c r="D5" i="14"/>
  <c r="C5" i="14"/>
  <c r="B5" i="14"/>
  <c r="P4" i="14"/>
  <c r="O4" i="14"/>
  <c r="K4" i="14"/>
  <c r="J4" i="14"/>
  <c r="I4" i="14"/>
  <c r="H4" i="14"/>
  <c r="G4" i="14"/>
  <c r="F4" i="14"/>
  <c r="E4" i="14"/>
  <c r="D4" i="14"/>
  <c r="C4" i="14"/>
  <c r="B4" i="14"/>
  <c r="P3" i="14"/>
  <c r="O3" i="14"/>
  <c r="K3" i="14"/>
  <c r="J3" i="14"/>
  <c r="I3" i="14"/>
  <c r="H3" i="14"/>
  <c r="G3" i="14"/>
  <c r="F3" i="14"/>
  <c r="E3" i="14"/>
  <c r="D3" i="14"/>
  <c r="C3" i="14"/>
  <c r="B3" i="14"/>
  <c r="L34" i="13"/>
  <c r="L33" i="13"/>
  <c r="L32" i="13"/>
  <c r="L31" i="13"/>
  <c r="L30" i="13"/>
  <c r="L29" i="13"/>
  <c r="L28" i="13"/>
  <c r="L27" i="13"/>
  <c r="L26" i="13"/>
  <c r="L25" i="13"/>
  <c r="L24" i="13"/>
  <c r="L23" i="13"/>
  <c r="L22" i="13"/>
  <c r="L21" i="13"/>
  <c r="L20" i="13"/>
  <c r="L19" i="13"/>
  <c r="L18" i="13"/>
  <c r="L17" i="13"/>
  <c r="P8" i="13"/>
  <c r="O8" i="13"/>
  <c r="K8" i="13"/>
  <c r="J8" i="13"/>
  <c r="I8" i="13"/>
  <c r="H8" i="13"/>
  <c r="G8" i="13"/>
  <c r="P7" i="13"/>
  <c r="O7" i="13"/>
  <c r="K7" i="13"/>
  <c r="J7" i="13"/>
  <c r="I7" i="13"/>
  <c r="H7" i="13"/>
  <c r="G7" i="13"/>
  <c r="F7" i="13"/>
  <c r="E7" i="13"/>
  <c r="D7" i="13"/>
  <c r="C7" i="13"/>
  <c r="B7" i="13"/>
  <c r="P6" i="13"/>
  <c r="O6" i="13"/>
  <c r="K6" i="13"/>
  <c r="J6" i="13"/>
  <c r="I6" i="13"/>
  <c r="H6" i="13"/>
  <c r="G6" i="13"/>
  <c r="F6" i="13"/>
  <c r="E6" i="13"/>
  <c r="D6" i="13"/>
  <c r="C6" i="13"/>
  <c r="B6" i="13"/>
  <c r="P5" i="13"/>
  <c r="O5" i="13"/>
  <c r="K5" i="13"/>
  <c r="J5" i="13"/>
  <c r="I5" i="13"/>
  <c r="H5" i="13"/>
  <c r="G5" i="13"/>
  <c r="F5" i="13"/>
  <c r="E5" i="13"/>
  <c r="D5" i="13"/>
  <c r="C5" i="13"/>
  <c r="B5" i="13"/>
  <c r="P4" i="13"/>
  <c r="O4" i="13"/>
  <c r="K4" i="13"/>
  <c r="J4" i="13"/>
  <c r="I4" i="13"/>
  <c r="H4" i="13"/>
  <c r="G4" i="13"/>
  <c r="F4" i="13"/>
  <c r="E4" i="13"/>
  <c r="D4" i="13"/>
  <c r="C4" i="13"/>
  <c r="B4" i="13"/>
  <c r="P3" i="13"/>
  <c r="O3" i="13"/>
  <c r="K3" i="13"/>
  <c r="J3" i="13"/>
  <c r="I3" i="13"/>
  <c r="H3" i="13"/>
  <c r="G3" i="13"/>
  <c r="F3" i="13"/>
  <c r="E3" i="13"/>
  <c r="D3" i="13"/>
  <c r="C3" i="13"/>
  <c r="B3" i="13"/>
  <c r="O23" i="6"/>
  <c r="M4" i="1"/>
  <c r="O4" i="1" s="1"/>
  <c r="M5" i="1"/>
  <c r="N5" i="1" s="1"/>
  <c r="M6" i="1"/>
  <c r="Q6" i="1" s="1"/>
  <c r="M7" i="1"/>
  <c r="N7" i="1" s="1"/>
  <c r="M8" i="1"/>
  <c r="N8" i="1" s="1"/>
  <c r="M9" i="1"/>
  <c r="Q9" i="1" s="1"/>
  <c r="M10" i="1"/>
  <c r="N10" i="1" s="1"/>
  <c r="M11" i="1"/>
  <c r="N11" i="1" s="1"/>
  <c r="M12" i="1"/>
  <c r="Q12" i="1" s="1"/>
  <c r="N12" i="1"/>
  <c r="M13" i="1"/>
  <c r="N13" i="1" s="1"/>
  <c r="M14" i="1"/>
  <c r="O14" i="1" s="1"/>
  <c r="M15" i="1"/>
  <c r="R15" i="1" s="1"/>
  <c r="M16" i="1"/>
  <c r="N16" i="1" s="1"/>
  <c r="M17" i="1"/>
  <c r="N17" i="1" s="1"/>
  <c r="M18" i="1"/>
  <c r="Q18" i="1" s="1"/>
  <c r="M19" i="1"/>
  <c r="N19" i="1" s="1"/>
  <c r="M20" i="1"/>
  <c r="O20" i="1" s="1"/>
  <c r="M21" i="1"/>
  <c r="Q21" i="1" s="1"/>
  <c r="M22" i="1"/>
  <c r="O22" i="1" s="1"/>
  <c r="M23" i="1"/>
  <c r="P23" i="1" s="1"/>
  <c r="M24" i="1"/>
  <c r="R24" i="1" s="1"/>
  <c r="M25" i="1"/>
  <c r="N25" i="1" s="1"/>
  <c r="M26" i="1"/>
  <c r="O26" i="1" s="1"/>
  <c r="M27" i="1"/>
  <c r="M28" i="1"/>
  <c r="Q28" i="1" s="1"/>
  <c r="M29" i="1"/>
  <c r="N29" i="1" s="1"/>
  <c r="M30" i="1"/>
  <c r="O30" i="1" s="1"/>
  <c r="M31" i="1"/>
  <c r="N31" i="1" s="1"/>
  <c r="M32" i="1"/>
  <c r="O32" i="1" s="1"/>
  <c r="M33" i="1"/>
  <c r="P33" i="1" s="1"/>
  <c r="M34" i="1"/>
  <c r="Q34" i="1" s="1"/>
  <c r="M35" i="1"/>
  <c r="P35" i="1" s="1"/>
  <c r="M36" i="1"/>
  <c r="P36" i="1" s="1"/>
  <c r="M37" i="1"/>
  <c r="Q37" i="1" s="1"/>
  <c r="M38" i="1"/>
  <c r="M39" i="1"/>
  <c r="O39" i="1" s="1"/>
  <c r="M40" i="1"/>
  <c r="P40" i="1" s="1"/>
  <c r="M41" i="1"/>
  <c r="P41" i="1" s="1"/>
  <c r="M42" i="1"/>
  <c r="P42" i="1" s="1"/>
  <c r="M43" i="1"/>
  <c r="Q43" i="1" s="1"/>
  <c r="M44" i="1"/>
  <c r="Q44" i="1" s="1"/>
  <c r="M45" i="1"/>
  <c r="Q45" i="1" s="1"/>
  <c r="M46" i="1"/>
  <c r="M47" i="1"/>
  <c r="Q47" i="1" s="1"/>
  <c r="M48" i="1"/>
  <c r="N48" i="1" s="1"/>
  <c r="M49" i="1"/>
  <c r="Q49" i="1" s="1"/>
  <c r="M50" i="1"/>
  <c r="O50" i="1" s="1"/>
  <c r="M51" i="1"/>
  <c r="O51" i="1" s="1"/>
  <c r="M52" i="1"/>
  <c r="P52" i="1" s="1"/>
  <c r="M53" i="1"/>
  <c r="P53" i="1" s="1"/>
  <c r="M54" i="1"/>
  <c r="M55" i="1"/>
  <c r="Q55" i="1" s="1"/>
  <c r="O55" i="1"/>
  <c r="P55" i="1"/>
  <c r="M56" i="1"/>
  <c r="Q56" i="1" s="1"/>
  <c r="M57" i="1"/>
  <c r="Q57" i="1" s="1"/>
  <c r="M58" i="1"/>
  <c r="N58" i="1" s="1"/>
  <c r="M59" i="1"/>
  <c r="Q59" i="1" s="1"/>
  <c r="M60" i="1"/>
  <c r="O60" i="1" s="1"/>
  <c r="M61" i="1"/>
  <c r="N61" i="1" s="1"/>
  <c r="M62" i="1"/>
  <c r="P62" i="1" s="1"/>
  <c r="M63" i="1"/>
  <c r="N63" i="1"/>
  <c r="O63" i="1"/>
  <c r="P63" i="1"/>
  <c r="Q63" i="1"/>
  <c r="M64" i="1"/>
  <c r="N64" i="1" s="1"/>
  <c r="M65" i="1"/>
  <c r="Q65" i="1" s="1"/>
  <c r="M66" i="1"/>
  <c r="M67" i="1"/>
  <c r="M68" i="1"/>
  <c r="M69" i="1"/>
  <c r="M70" i="1"/>
  <c r="O70" i="1" s="1"/>
  <c r="M71" i="1"/>
  <c r="N71" i="1" s="1"/>
  <c r="O71" i="1"/>
  <c r="M72" i="1"/>
  <c r="O72" i="1" s="1"/>
  <c r="M73" i="1"/>
  <c r="P73" i="1" s="1"/>
  <c r="M74" i="1"/>
  <c r="N74" i="1" s="1"/>
  <c r="M75" i="1"/>
  <c r="O75" i="1" s="1"/>
  <c r="M76" i="1"/>
  <c r="P76" i="1" s="1"/>
  <c r="M77" i="1"/>
  <c r="O77" i="1" s="1"/>
  <c r="M78" i="1"/>
  <c r="P78" i="1" s="1"/>
  <c r="M79" i="1"/>
  <c r="P79" i="1" s="1"/>
  <c r="M80" i="1"/>
  <c r="P80" i="1" s="1"/>
  <c r="M81" i="1"/>
  <c r="P81" i="1" s="1"/>
  <c r="M82" i="1"/>
  <c r="Q82" i="1" s="1"/>
  <c r="M83" i="1"/>
  <c r="Q83" i="1" s="1"/>
  <c r="M84" i="1"/>
  <c r="Q84" i="1" s="1"/>
  <c r="M85" i="1"/>
  <c r="R85" i="1" s="1"/>
  <c r="M86" i="1"/>
  <c r="N86" i="1" s="1"/>
  <c r="M87" i="1"/>
  <c r="Q87" i="1" s="1"/>
  <c r="M88" i="1"/>
  <c r="N88" i="1" s="1"/>
  <c r="M89" i="1"/>
  <c r="N89" i="1" s="1"/>
  <c r="M90" i="1"/>
  <c r="P90" i="1" s="1"/>
  <c r="M91" i="1"/>
  <c r="N91" i="1" s="1"/>
  <c r="M92" i="1"/>
  <c r="N92" i="1" s="1"/>
  <c r="M93" i="1"/>
  <c r="P93" i="1" s="1"/>
  <c r="M94" i="1"/>
  <c r="P94" i="1" s="1"/>
  <c r="N94" i="1"/>
  <c r="O94" i="1"/>
  <c r="M97" i="1"/>
  <c r="M95" i="1"/>
  <c r="M96" i="1"/>
  <c r="N96" i="1" s="1"/>
  <c r="M98" i="1"/>
  <c r="P98" i="1" s="1"/>
  <c r="M99" i="1"/>
  <c r="Q99" i="1" s="1"/>
  <c r="M100" i="1"/>
  <c r="O100" i="1" s="1"/>
  <c r="M101" i="1"/>
  <c r="P101" i="1" s="1"/>
  <c r="FV97" i="1"/>
  <c r="FV95" i="1"/>
  <c r="FV66" i="1"/>
  <c r="FV67" i="1"/>
  <c r="FV68" i="1"/>
  <c r="FV69" i="1"/>
  <c r="FV54" i="1"/>
  <c r="FV46" i="1"/>
  <c r="FV38" i="1"/>
  <c r="FV27" i="1"/>
  <c r="FV4" i="1"/>
  <c r="FV5" i="1"/>
  <c r="FV6" i="1"/>
  <c r="FV7" i="1"/>
  <c r="FV8" i="1"/>
  <c r="FV9" i="1"/>
  <c r="FV10" i="1"/>
  <c r="FV11" i="1"/>
  <c r="FV12" i="1"/>
  <c r="FV13" i="1"/>
  <c r="FV14" i="1"/>
  <c r="FV15" i="1"/>
  <c r="FV16" i="1"/>
  <c r="FV17" i="1"/>
  <c r="FV18" i="1"/>
  <c r="FV19" i="1"/>
  <c r="FV20" i="1"/>
  <c r="FV21" i="1"/>
  <c r="FV22" i="1"/>
  <c r="FV23" i="1"/>
  <c r="FV24" i="1"/>
  <c r="FV25" i="1"/>
  <c r="FV26" i="1"/>
  <c r="FV28" i="1"/>
  <c r="FV29" i="1"/>
  <c r="FV30" i="1"/>
  <c r="FV31" i="1"/>
  <c r="FV32" i="1"/>
  <c r="FV33" i="1"/>
  <c r="FV34" i="1"/>
  <c r="FV35" i="1"/>
  <c r="FV36" i="1"/>
  <c r="FV37" i="1"/>
  <c r="FV39" i="1"/>
  <c r="FV40" i="1"/>
  <c r="FV41" i="1"/>
  <c r="FV42" i="1"/>
  <c r="FV43" i="1"/>
  <c r="FV44" i="1"/>
  <c r="FV45" i="1"/>
  <c r="FV47" i="1"/>
  <c r="FV48" i="1"/>
  <c r="FV49" i="1"/>
  <c r="FV50" i="1"/>
  <c r="FV51" i="1"/>
  <c r="FV52" i="1"/>
  <c r="FV53" i="1"/>
  <c r="FV55" i="1"/>
  <c r="FV56" i="1"/>
  <c r="FV57" i="1"/>
  <c r="FV58" i="1"/>
  <c r="FV59" i="1"/>
  <c r="FV60" i="1"/>
  <c r="FV61" i="1"/>
  <c r="FV62" i="1"/>
  <c r="FV63" i="1"/>
  <c r="FV64" i="1"/>
  <c r="FV65" i="1"/>
  <c r="FV70" i="1"/>
  <c r="FV71" i="1"/>
  <c r="FV72" i="1"/>
  <c r="FV73" i="1"/>
  <c r="FV74" i="1"/>
  <c r="FV75" i="1"/>
  <c r="FV76" i="1"/>
  <c r="FV77" i="1"/>
  <c r="FV78" i="1"/>
  <c r="FV79" i="1"/>
  <c r="FV80" i="1"/>
  <c r="FV81" i="1"/>
  <c r="FV82" i="1"/>
  <c r="FV83" i="1"/>
  <c r="FV84" i="1"/>
  <c r="FV85" i="1"/>
  <c r="FV86" i="1"/>
  <c r="FV87" i="1"/>
  <c r="FV88" i="1"/>
  <c r="FV89" i="1"/>
  <c r="FV90" i="1"/>
  <c r="FV91" i="1"/>
  <c r="FV92" i="1"/>
  <c r="FV93" i="1"/>
  <c r="FV94" i="1"/>
  <c r="FV96" i="1"/>
  <c r="FV98" i="1"/>
  <c r="FV99" i="1"/>
  <c r="FV100" i="1"/>
  <c r="FV101" i="1"/>
  <c r="N77" i="1" l="1"/>
  <c r="N55" i="1"/>
  <c r="O53" i="1"/>
  <c r="Q88" i="1"/>
  <c r="R74" i="1"/>
  <c r="N53" i="1"/>
  <c r="P74" i="1"/>
  <c r="Q13" i="1"/>
  <c r="R96" i="1"/>
  <c r="N51" i="1"/>
  <c r="O96" i="1"/>
  <c r="O21" i="1"/>
  <c r="N34" i="1"/>
  <c r="Q19" i="1"/>
  <c r="P6" i="1"/>
  <c r="O6" i="1"/>
  <c r="P44" i="1"/>
  <c r="P77" i="1"/>
  <c r="N9" i="1"/>
  <c r="P96" i="1"/>
  <c r="P88" i="1"/>
  <c r="Q39" i="1"/>
  <c r="N6" i="1"/>
  <c r="N26" i="1"/>
  <c r="Q4" i="1"/>
  <c r="N36" i="1"/>
  <c r="O24" i="1"/>
  <c r="P12" i="1"/>
  <c r="P4" i="1"/>
  <c r="N93" i="1"/>
  <c r="N70" i="1"/>
  <c r="O12" i="1"/>
  <c r="N4" i="1"/>
  <c r="P92" i="1"/>
  <c r="P34" i="1"/>
  <c r="O91" i="1"/>
  <c r="O36" i="1"/>
  <c r="N18" i="1"/>
  <c r="O9" i="1"/>
  <c r="O80" i="1"/>
  <c r="O44" i="1"/>
  <c r="Q25" i="1"/>
  <c r="N80" i="1"/>
  <c r="N73" i="1"/>
  <c r="N44" i="1"/>
  <c r="O15" i="1"/>
  <c r="O88" i="1"/>
  <c r="O79" i="1"/>
  <c r="N87" i="1"/>
  <c r="P58" i="1"/>
  <c r="Q50" i="1"/>
  <c r="P39" i="1"/>
  <c r="Q29" i="1"/>
  <c r="N20" i="1"/>
  <c r="N84" i="1"/>
  <c r="O76" i="1"/>
  <c r="O58" i="1"/>
  <c r="N39" i="1"/>
  <c r="P29" i="1"/>
  <c r="R91" i="1"/>
  <c r="Q91" i="1"/>
  <c r="P83" i="1"/>
  <c r="P75" i="1"/>
  <c r="P28" i="1"/>
  <c r="P19" i="1"/>
  <c r="P91" i="1"/>
  <c r="O83" i="1"/>
  <c r="N75" i="1"/>
  <c r="O65" i="1"/>
  <c r="P9" i="1"/>
  <c r="N99" i="1"/>
  <c r="N85" i="1"/>
  <c r="Q77" i="1"/>
  <c r="Q71" i="1"/>
  <c r="N56" i="1"/>
  <c r="P50" i="1"/>
  <c r="O41" i="1"/>
  <c r="O34" i="1"/>
  <c r="N28" i="1"/>
  <c r="N21" i="1"/>
  <c r="Q7" i="1"/>
  <c r="P71" i="1"/>
  <c r="N50" i="1"/>
  <c r="N41" i="1"/>
  <c r="P7" i="1"/>
  <c r="O7" i="1"/>
  <c r="O62" i="1"/>
  <c r="N49" i="1"/>
  <c r="O40" i="1"/>
  <c r="N33" i="1"/>
  <c r="P13" i="1"/>
  <c r="N90" i="1"/>
  <c r="N83" i="1"/>
  <c r="N60" i="1"/>
  <c r="Q31" i="1"/>
  <c r="P25" i="1"/>
  <c r="Q53" i="1"/>
  <c r="P31" i="1"/>
  <c r="P18" i="1"/>
  <c r="N59" i="1"/>
  <c r="N45" i="1"/>
  <c r="O31" i="1"/>
  <c r="P24" i="1"/>
  <c r="O18" i="1"/>
  <c r="O23" i="1"/>
  <c r="P57" i="1"/>
  <c r="Q15" i="1"/>
  <c r="N100" i="1"/>
  <c r="Q92" i="1"/>
  <c r="Q72" i="1"/>
  <c r="N57" i="1"/>
  <c r="P21" i="1"/>
  <c r="P15" i="1"/>
  <c r="P37" i="1"/>
  <c r="Q32" i="1"/>
  <c r="Q22" i="1"/>
  <c r="Q85" i="1"/>
  <c r="N76" i="1"/>
  <c r="P72" i="1"/>
  <c r="N65" i="1"/>
  <c r="Q60" i="1"/>
  <c r="Q51" i="1"/>
  <c r="P47" i="1"/>
  <c r="O37" i="1"/>
  <c r="P32" i="1"/>
  <c r="P22" i="1"/>
  <c r="N72" i="1"/>
  <c r="P60" i="1"/>
  <c r="R55" i="1"/>
  <c r="P51" i="1"/>
  <c r="O47" i="1"/>
  <c r="Q41" i="1"/>
  <c r="N37" i="1"/>
  <c r="N32" i="1"/>
  <c r="N22" i="1"/>
  <c r="P99" i="1"/>
  <c r="Q89" i="1"/>
  <c r="P85" i="1"/>
  <c r="Q80" i="1"/>
  <c r="O99" i="1"/>
  <c r="O93" i="1"/>
  <c r="P89" i="1"/>
  <c r="O85" i="1"/>
  <c r="Q75" i="1"/>
  <c r="N47" i="1"/>
  <c r="R16" i="1"/>
  <c r="Q16" i="1"/>
  <c r="P16" i="1"/>
  <c r="Q10" i="1"/>
  <c r="P10" i="1"/>
  <c r="Q96" i="1"/>
  <c r="N79" i="1"/>
  <c r="Q74" i="1"/>
  <c r="Q58" i="1"/>
  <c r="N40" i="1"/>
  <c r="Q24" i="1"/>
  <c r="O10" i="1"/>
  <c r="N30" i="1"/>
  <c r="N62" i="1"/>
  <c r="N15" i="1"/>
  <c r="N24" i="1"/>
  <c r="N14" i="1"/>
  <c r="Q100" i="1"/>
  <c r="P86" i="1"/>
  <c r="P82" i="1"/>
  <c r="O73" i="1"/>
  <c r="P61" i="1"/>
  <c r="O57" i="1"/>
  <c r="Q48" i="1"/>
  <c r="P43" i="1"/>
  <c r="O33" i="1"/>
  <c r="O74" i="1"/>
  <c r="N23" i="1"/>
  <c r="Q86" i="1"/>
  <c r="Q61" i="1"/>
  <c r="P100" i="1"/>
  <c r="Q94" i="1"/>
  <c r="O86" i="1"/>
  <c r="O82" i="1"/>
  <c r="O61" i="1"/>
  <c r="O52" i="1"/>
  <c r="P48" i="1"/>
  <c r="O43" i="1"/>
  <c r="O90" i="1"/>
  <c r="N82" i="1"/>
  <c r="P65" i="1"/>
  <c r="N52" i="1"/>
  <c r="O48" i="1"/>
  <c r="N43" i="1"/>
  <c r="O28" i="1"/>
  <c r="O101" i="1"/>
  <c r="O98" i="1"/>
  <c r="Q93" i="1"/>
  <c r="Q90" i="1"/>
  <c r="P87" i="1"/>
  <c r="P84" i="1"/>
  <c r="O81" i="1"/>
  <c r="O78" i="1"/>
  <c r="R65" i="1"/>
  <c r="Q62" i="1"/>
  <c r="P59" i="1"/>
  <c r="P56" i="1"/>
  <c r="Q52" i="1"/>
  <c r="P49" i="1"/>
  <c r="P45" i="1"/>
  <c r="O42" i="1"/>
  <c r="O35" i="1"/>
  <c r="R9" i="1"/>
  <c r="R6" i="1"/>
  <c r="N101" i="1"/>
  <c r="N98" i="1"/>
  <c r="O87" i="1"/>
  <c r="O84" i="1"/>
  <c r="N81" i="1"/>
  <c r="N78" i="1"/>
  <c r="O59" i="1"/>
  <c r="O56" i="1"/>
  <c r="O49" i="1"/>
  <c r="O45" i="1"/>
  <c r="N42" i="1"/>
  <c r="N35" i="1"/>
  <c r="Q11" i="1"/>
  <c r="Q8" i="1"/>
  <c r="Q5" i="1"/>
  <c r="Q64" i="1"/>
  <c r="Q17" i="1"/>
  <c r="O92" i="1"/>
  <c r="O89" i="1"/>
  <c r="Q70" i="1"/>
  <c r="P64" i="1"/>
  <c r="Q30" i="1"/>
  <c r="Q26" i="1"/>
  <c r="R23" i="1"/>
  <c r="Q20" i="1"/>
  <c r="P17" i="1"/>
  <c r="Q14" i="1"/>
  <c r="P11" i="1"/>
  <c r="P8" i="1"/>
  <c r="P5" i="1"/>
  <c r="R99" i="1"/>
  <c r="Q79" i="1"/>
  <c r="Q76" i="1"/>
  <c r="Q73" i="1"/>
  <c r="P70" i="1"/>
  <c r="O64" i="1"/>
  <c r="Q40" i="1"/>
  <c r="Q36" i="1"/>
  <c r="Q33" i="1"/>
  <c r="P30" i="1"/>
  <c r="P26" i="1"/>
  <c r="Q23" i="1"/>
  <c r="P20" i="1"/>
  <c r="O17" i="1"/>
  <c r="P14" i="1"/>
  <c r="O11" i="1"/>
  <c r="O8" i="1"/>
  <c r="O5" i="1"/>
  <c r="Q101" i="1"/>
  <c r="Q35" i="1"/>
  <c r="O29" i="1"/>
  <c r="O25" i="1"/>
  <c r="O16" i="1"/>
  <c r="O13" i="1"/>
  <c r="R78" i="1"/>
  <c r="R35" i="1"/>
  <c r="Q98" i="1"/>
  <c r="Q81" i="1"/>
  <c r="Q78" i="1"/>
  <c r="R56" i="1"/>
  <c r="Q42" i="1"/>
  <c r="O19" i="1"/>
  <c r="GV87" i="1"/>
  <c r="HB87" i="1" s="1"/>
  <c r="GI87" i="1"/>
  <c r="GO87" i="1" s="1"/>
  <c r="FZ87" i="1"/>
  <c r="GV84" i="1"/>
  <c r="HB84" i="1" s="1"/>
  <c r="GI84" i="1"/>
  <c r="GK84" i="1" s="1"/>
  <c r="GB84" i="1"/>
  <c r="GV52" i="1"/>
  <c r="GI52" i="1"/>
  <c r="GV45" i="1"/>
  <c r="GX45" i="1" s="1"/>
  <c r="GI45" i="1"/>
  <c r="GO45" i="1" s="1"/>
  <c r="GB45" i="1"/>
  <c r="GV43" i="1"/>
  <c r="HB43" i="1" s="1"/>
  <c r="GI43" i="1"/>
  <c r="GJ43" i="1" s="1"/>
  <c r="GB43" i="1"/>
  <c r="GV42" i="1"/>
  <c r="GW42" i="1" s="1"/>
  <c r="GI42" i="1"/>
  <c r="GO42" i="1" s="1"/>
  <c r="GB42" i="1"/>
  <c r="GV41" i="1"/>
  <c r="GZ41" i="1" s="1"/>
  <c r="GI41" i="1"/>
  <c r="GO41" i="1" s="1"/>
  <c r="FX41" i="1"/>
  <c r="GV21" i="1"/>
  <c r="HB21" i="1" s="1"/>
  <c r="GI21" i="1"/>
  <c r="GO21" i="1" s="1"/>
  <c r="GB21" i="1"/>
  <c r="GV13" i="1"/>
  <c r="GI13" i="1"/>
  <c r="GL13" i="1" s="1"/>
  <c r="GB13" i="1"/>
  <c r="GV99" i="1"/>
  <c r="GY99" i="1" s="1"/>
  <c r="GI99" i="1"/>
  <c r="GO99" i="1" s="1"/>
  <c r="FW99" i="1"/>
  <c r="GV85" i="1"/>
  <c r="HB85" i="1" s="1"/>
  <c r="GI85" i="1"/>
  <c r="GJ85" i="1" s="1"/>
  <c r="GB85" i="1"/>
  <c r="GV24" i="1"/>
  <c r="HB24" i="1" s="1"/>
  <c r="GI24" i="1"/>
  <c r="GM24" i="1" s="1"/>
  <c r="GB24" i="1"/>
  <c r="GV16" i="1"/>
  <c r="GX16" i="1" s="1"/>
  <c r="GI16" i="1"/>
  <c r="GO16" i="1" s="1"/>
  <c r="FZ16" i="1"/>
  <c r="GV15" i="1"/>
  <c r="HA15" i="1" s="1"/>
  <c r="GI15" i="1"/>
  <c r="GA15" i="1"/>
  <c r="GV96" i="1"/>
  <c r="HB96" i="1" s="1"/>
  <c r="GI96" i="1"/>
  <c r="GL96" i="1" s="1"/>
  <c r="GB96" i="1"/>
  <c r="GV91" i="1"/>
  <c r="GW91" i="1" s="1"/>
  <c r="GI91" i="1"/>
  <c r="GO91" i="1" s="1"/>
  <c r="FW91" i="1"/>
  <c r="GV78" i="1"/>
  <c r="HB78" i="1" s="1"/>
  <c r="GI78" i="1"/>
  <c r="GO78" i="1" s="1"/>
  <c r="FZ78" i="1"/>
  <c r="GV74" i="1"/>
  <c r="HB74" i="1" s="1"/>
  <c r="GI74" i="1"/>
  <c r="GK74" i="1" s="1"/>
  <c r="GB74" i="1"/>
  <c r="GV65" i="1"/>
  <c r="GX65" i="1" s="1"/>
  <c r="GI65" i="1"/>
  <c r="GN65" i="1" s="1"/>
  <c r="GV56" i="1"/>
  <c r="HA56" i="1" s="1"/>
  <c r="GI56" i="1"/>
  <c r="GO56" i="1" s="1"/>
  <c r="FY56" i="1"/>
  <c r="GV55" i="1"/>
  <c r="HB55" i="1" s="1"/>
  <c r="GI55" i="1"/>
  <c r="GO55" i="1" s="1"/>
  <c r="GB55" i="1"/>
  <c r="GV35" i="1"/>
  <c r="GI35" i="1"/>
  <c r="GN35" i="1" s="1"/>
  <c r="GB35" i="1"/>
  <c r="GV23" i="1"/>
  <c r="GY23" i="1" s="1"/>
  <c r="GI23" i="1"/>
  <c r="GO23" i="1" s="1"/>
  <c r="FW23" i="1"/>
  <c r="GV9" i="1"/>
  <c r="HB9" i="1" s="1"/>
  <c r="GI9" i="1"/>
  <c r="GO9" i="1" s="1"/>
  <c r="GB9" i="1"/>
  <c r="GV6" i="1"/>
  <c r="GI6" i="1"/>
  <c r="GM6" i="1" s="1"/>
  <c r="GB6" i="1"/>
  <c r="GV101" i="1"/>
  <c r="GX101" i="1" s="1"/>
  <c r="GI101" i="1"/>
  <c r="GO101" i="1" s="1"/>
  <c r="FW101" i="1"/>
  <c r="GV100" i="1"/>
  <c r="HB100" i="1" s="1"/>
  <c r="GI100" i="1"/>
  <c r="GJ100" i="1" s="1"/>
  <c r="GV98" i="1"/>
  <c r="HB98" i="1" s="1"/>
  <c r="GI98" i="1"/>
  <c r="GK98" i="1" s="1"/>
  <c r="GB98" i="1"/>
  <c r="GV95" i="1"/>
  <c r="GZ95" i="1" s="1"/>
  <c r="GI95" i="1"/>
  <c r="GO95" i="1" s="1"/>
  <c r="GB95" i="1"/>
  <c r="FZ95" i="1"/>
  <c r="FY95" i="1"/>
  <c r="FX95" i="1"/>
  <c r="FW95" i="1"/>
  <c r="GV94" i="1"/>
  <c r="GI94" i="1"/>
  <c r="GO94" i="1" s="1"/>
  <c r="FY94" i="1"/>
  <c r="GV93" i="1"/>
  <c r="HB93" i="1" s="1"/>
  <c r="GI93" i="1"/>
  <c r="GJ93" i="1" s="1"/>
  <c r="GB93" i="1"/>
  <c r="GV92" i="1"/>
  <c r="HB92" i="1" s="1"/>
  <c r="GI92" i="1"/>
  <c r="GO92" i="1" s="1"/>
  <c r="GV90" i="1"/>
  <c r="GZ90" i="1" s="1"/>
  <c r="GI90" i="1"/>
  <c r="GO90" i="1" s="1"/>
  <c r="FX90" i="1"/>
  <c r="GV89" i="1"/>
  <c r="HB89" i="1" s="1"/>
  <c r="GI89" i="1"/>
  <c r="GM89" i="1" s="1"/>
  <c r="GB89" i="1"/>
  <c r="GV88" i="1"/>
  <c r="GW88" i="1" s="1"/>
  <c r="GI88" i="1"/>
  <c r="GB88" i="1"/>
  <c r="GV86" i="1"/>
  <c r="GY86" i="1" s="1"/>
  <c r="GI86" i="1"/>
  <c r="GO86" i="1" s="1"/>
  <c r="FW86" i="1"/>
  <c r="GV83" i="1"/>
  <c r="HB83" i="1" s="1"/>
  <c r="GI83" i="1"/>
  <c r="GO83" i="1" s="1"/>
  <c r="GB83" i="1"/>
  <c r="GV82" i="1"/>
  <c r="GI82" i="1"/>
  <c r="GL82" i="1" s="1"/>
  <c r="GB82" i="1"/>
  <c r="GV81" i="1"/>
  <c r="GW81" i="1" s="1"/>
  <c r="GI81" i="1"/>
  <c r="GO81" i="1" s="1"/>
  <c r="FW81" i="1"/>
  <c r="GV79" i="1"/>
  <c r="HB79" i="1" s="1"/>
  <c r="GI79" i="1"/>
  <c r="FZ79" i="1"/>
  <c r="GV77" i="1"/>
  <c r="HB77" i="1" s="1"/>
  <c r="GI77" i="1"/>
  <c r="GK77" i="1" s="1"/>
  <c r="GB77" i="1"/>
  <c r="GV75" i="1"/>
  <c r="GY75" i="1" s="1"/>
  <c r="GI75" i="1"/>
  <c r="GB75" i="1"/>
  <c r="GV73" i="1"/>
  <c r="GI73" i="1"/>
  <c r="FY73" i="1"/>
  <c r="GV72" i="1"/>
  <c r="HB72" i="1" s="1"/>
  <c r="GI72" i="1"/>
  <c r="GJ72" i="1" s="1"/>
  <c r="GB72" i="1"/>
  <c r="GV71" i="1"/>
  <c r="GW71" i="1" s="1"/>
  <c r="GI71" i="1"/>
  <c r="GO71" i="1" s="1"/>
  <c r="GV70" i="1"/>
  <c r="GZ70" i="1" s="1"/>
  <c r="GI70" i="1"/>
  <c r="FX70" i="1"/>
  <c r="GV64" i="1"/>
  <c r="HB64" i="1" s="1"/>
  <c r="GI64" i="1"/>
  <c r="GJ64" i="1" s="1"/>
  <c r="GB64" i="1"/>
  <c r="GV60" i="1"/>
  <c r="HB60" i="1" s="1"/>
  <c r="GI60" i="1"/>
  <c r="FW60" i="1"/>
  <c r="GV59" i="1"/>
  <c r="GY59" i="1" s="1"/>
  <c r="GI59" i="1"/>
  <c r="GO59" i="1" s="1"/>
  <c r="FW59" i="1"/>
  <c r="GV58" i="1"/>
  <c r="HB58" i="1" s="1"/>
  <c r="GI58" i="1"/>
  <c r="GL58" i="1" s="1"/>
  <c r="GB58" i="1"/>
  <c r="GV57" i="1"/>
  <c r="GW57" i="1" s="1"/>
  <c r="GI57" i="1"/>
  <c r="GM57" i="1" s="1"/>
  <c r="GV54" i="1"/>
  <c r="GX54" i="1" s="1"/>
  <c r="GI54" i="1"/>
  <c r="GO54" i="1" s="1"/>
  <c r="GB54" i="1"/>
  <c r="FZ54" i="1"/>
  <c r="FY54" i="1"/>
  <c r="FX54" i="1"/>
  <c r="FW54" i="1"/>
  <c r="GV53" i="1"/>
  <c r="HB53" i="1" s="1"/>
  <c r="GI53" i="1"/>
  <c r="GK53" i="1" s="1"/>
  <c r="FZ53" i="1"/>
  <c r="GV51" i="1"/>
  <c r="GI51" i="1"/>
  <c r="GK51" i="1" s="1"/>
  <c r="GB51" i="1"/>
  <c r="GV50" i="1"/>
  <c r="GI50" i="1"/>
  <c r="GB50" i="1"/>
  <c r="GV49" i="1"/>
  <c r="GI49" i="1"/>
  <c r="GJ49" i="1" s="1"/>
  <c r="FY49" i="1"/>
  <c r="GV48" i="1"/>
  <c r="HB48" i="1" s="1"/>
  <c r="GI48" i="1"/>
  <c r="GJ48" i="1" s="1"/>
  <c r="GB48" i="1"/>
  <c r="GV47" i="1"/>
  <c r="GZ47" i="1" s="1"/>
  <c r="GI47" i="1"/>
  <c r="GO47" i="1" s="1"/>
  <c r="GV44" i="1"/>
  <c r="GZ44" i="1" s="1"/>
  <c r="GI44" i="1"/>
  <c r="FX44" i="1"/>
  <c r="GV40" i="1"/>
  <c r="HB40" i="1" s="1"/>
  <c r="GI40" i="1"/>
  <c r="GO40" i="1" s="1"/>
  <c r="GV39" i="1"/>
  <c r="HB39" i="1" s="1"/>
  <c r="GI39" i="1"/>
  <c r="GV37" i="1"/>
  <c r="GY37" i="1" s="1"/>
  <c r="GI37" i="1"/>
  <c r="GO37" i="1" s="1"/>
  <c r="FW37" i="1"/>
  <c r="GV36" i="1"/>
  <c r="HB36" i="1" s="1"/>
  <c r="GI36" i="1"/>
  <c r="GK36" i="1" s="1"/>
  <c r="GB36" i="1"/>
  <c r="GV34" i="1"/>
  <c r="GX34" i="1" s="1"/>
  <c r="GI34" i="1"/>
  <c r="GM34" i="1" s="1"/>
  <c r="GV33" i="1"/>
  <c r="GX33" i="1" s="1"/>
  <c r="GI33" i="1"/>
  <c r="GO33" i="1" s="1"/>
  <c r="GB33" i="1"/>
  <c r="GV32" i="1"/>
  <c r="GI32" i="1"/>
  <c r="GO32" i="1" s="1"/>
  <c r="GV31" i="1"/>
  <c r="GI31" i="1"/>
  <c r="GL31" i="1" s="1"/>
  <c r="GB31" i="1"/>
  <c r="GV30" i="1"/>
  <c r="GW30" i="1" s="1"/>
  <c r="GI30" i="1"/>
  <c r="GO30" i="1" s="1"/>
  <c r="GV29" i="1"/>
  <c r="HB29" i="1" s="1"/>
  <c r="GI29" i="1"/>
  <c r="GM29" i="1" s="1"/>
  <c r="FZ29" i="1"/>
  <c r="GV28" i="1"/>
  <c r="GI28" i="1"/>
  <c r="GK28" i="1" s="1"/>
  <c r="GV22" i="1"/>
  <c r="GX22" i="1" s="1"/>
  <c r="GI22" i="1"/>
  <c r="GB22" i="1"/>
  <c r="GV20" i="1"/>
  <c r="GI20" i="1"/>
  <c r="GK20" i="1" s="1"/>
  <c r="FY20" i="1"/>
  <c r="GV19" i="1"/>
  <c r="GI19" i="1"/>
  <c r="GJ19" i="1" s="1"/>
  <c r="GB19" i="1"/>
  <c r="GV18" i="1"/>
  <c r="HB18" i="1" s="1"/>
  <c r="GI18" i="1"/>
  <c r="GO18" i="1" s="1"/>
  <c r="FZ18" i="1"/>
  <c r="GV17" i="1"/>
  <c r="GZ17" i="1" s="1"/>
  <c r="GI17" i="1"/>
  <c r="GK17" i="1" s="1"/>
  <c r="FX17" i="1"/>
  <c r="GV14" i="1"/>
  <c r="HB14" i="1" s="1"/>
  <c r="GI14" i="1"/>
  <c r="GO14" i="1" s="1"/>
  <c r="FZ14" i="1"/>
  <c r="GV12" i="1"/>
  <c r="GI12" i="1"/>
  <c r="GO12" i="1" s="1"/>
  <c r="FY12" i="1"/>
  <c r="GV11" i="1"/>
  <c r="GW11" i="1" s="1"/>
  <c r="GI11" i="1"/>
  <c r="GL11" i="1" s="1"/>
  <c r="GB11" i="1"/>
  <c r="GV10" i="1"/>
  <c r="HB10" i="1" s="1"/>
  <c r="GI10" i="1"/>
  <c r="GO10" i="1" s="1"/>
  <c r="GB10" i="1"/>
  <c r="GV8" i="1"/>
  <c r="GZ8" i="1" s="1"/>
  <c r="GI8" i="1"/>
  <c r="GO8" i="1" s="1"/>
  <c r="FX8" i="1"/>
  <c r="GV7" i="1"/>
  <c r="HB7" i="1" s="1"/>
  <c r="GI7" i="1"/>
  <c r="GK7" i="1" s="1"/>
  <c r="GB7" i="1"/>
  <c r="GV5" i="1"/>
  <c r="GI5" i="1"/>
  <c r="GB5" i="1"/>
  <c r="GV4" i="1"/>
  <c r="GY4" i="1" s="1"/>
  <c r="GI4" i="1"/>
  <c r="GO4" i="1" s="1"/>
  <c r="FW4" i="1"/>
  <c r="GV3" i="1"/>
  <c r="HB3" i="1" s="1"/>
  <c r="GI3" i="1"/>
  <c r="GO3" i="1" s="1"/>
  <c r="FV3" i="1"/>
  <c r="GB3" i="1" s="1"/>
  <c r="GV97" i="1"/>
  <c r="HB97" i="1" s="1"/>
  <c r="GI97" i="1"/>
  <c r="GM97" i="1" s="1"/>
  <c r="GB97" i="1"/>
  <c r="FZ97" i="1"/>
  <c r="FY97" i="1"/>
  <c r="FX97" i="1"/>
  <c r="FW97" i="1"/>
  <c r="GV80" i="1"/>
  <c r="GW80" i="1" s="1"/>
  <c r="GI80" i="1"/>
  <c r="GO80" i="1" s="1"/>
  <c r="GB80" i="1"/>
  <c r="GV76" i="1"/>
  <c r="HB76" i="1" s="1"/>
  <c r="GI76" i="1"/>
  <c r="GO76" i="1" s="1"/>
  <c r="FZ76" i="1"/>
  <c r="GV69" i="1"/>
  <c r="HB69" i="1" s="1"/>
  <c r="GI69" i="1"/>
  <c r="GK69" i="1" s="1"/>
  <c r="GB69" i="1"/>
  <c r="FZ69" i="1"/>
  <c r="FY69" i="1"/>
  <c r="FX69" i="1"/>
  <c r="FW69" i="1"/>
  <c r="GV68" i="1"/>
  <c r="HB68" i="1" s="1"/>
  <c r="GI68" i="1"/>
  <c r="GO68" i="1" s="1"/>
  <c r="GB68" i="1"/>
  <c r="FZ68" i="1"/>
  <c r="FY68" i="1"/>
  <c r="FX68" i="1"/>
  <c r="FW68" i="1"/>
  <c r="GV67" i="1"/>
  <c r="GY67" i="1" s="1"/>
  <c r="GI67" i="1"/>
  <c r="GJ67" i="1" s="1"/>
  <c r="GB67" i="1"/>
  <c r="FZ67" i="1"/>
  <c r="FY67" i="1"/>
  <c r="FX67" i="1"/>
  <c r="FW67" i="1"/>
  <c r="GV66" i="1"/>
  <c r="HB66" i="1" s="1"/>
  <c r="GI66" i="1"/>
  <c r="GM66" i="1" s="1"/>
  <c r="GB66" i="1"/>
  <c r="FZ66" i="1"/>
  <c r="FY66" i="1"/>
  <c r="FX66" i="1"/>
  <c r="FW66" i="1"/>
  <c r="GV63" i="1"/>
  <c r="HB63" i="1" s="1"/>
  <c r="GI63" i="1"/>
  <c r="GJ63" i="1" s="1"/>
  <c r="GB63" i="1"/>
  <c r="GV62" i="1"/>
  <c r="HB62" i="1" s="1"/>
  <c r="GI62" i="1"/>
  <c r="GO62" i="1" s="1"/>
  <c r="GV61" i="1"/>
  <c r="GI61" i="1"/>
  <c r="GL61" i="1" s="1"/>
  <c r="FY61" i="1"/>
  <c r="GV46" i="1"/>
  <c r="HB46" i="1" s="1"/>
  <c r="GI46" i="1"/>
  <c r="GJ46" i="1" s="1"/>
  <c r="GB46" i="1"/>
  <c r="FZ46" i="1"/>
  <c r="FY46" i="1"/>
  <c r="FX46" i="1"/>
  <c r="FW46" i="1"/>
  <c r="GV38" i="1"/>
  <c r="GZ38" i="1" s="1"/>
  <c r="GI38" i="1"/>
  <c r="GB38" i="1"/>
  <c r="FZ38" i="1"/>
  <c r="FY38" i="1"/>
  <c r="FX38" i="1"/>
  <c r="FW38" i="1"/>
  <c r="GV27" i="1"/>
  <c r="GX27" i="1" s="1"/>
  <c r="GI27" i="1"/>
  <c r="GO27" i="1" s="1"/>
  <c r="GB27" i="1"/>
  <c r="FZ27" i="1"/>
  <c r="FY27" i="1"/>
  <c r="FX27" i="1"/>
  <c r="FW27" i="1"/>
  <c r="GV26" i="1"/>
  <c r="HB26" i="1" s="1"/>
  <c r="GI26" i="1"/>
  <c r="GO26" i="1" s="1"/>
  <c r="FZ26" i="1"/>
  <c r="GV25" i="1"/>
  <c r="HB25" i="1" s="1"/>
  <c r="GI25" i="1"/>
  <c r="GK25" i="1" s="1"/>
  <c r="GB25" i="1"/>
  <c r="O8" i="6"/>
  <c r="GB94" i="1" l="1"/>
  <c r="GO96" i="1"/>
  <c r="GO31" i="1"/>
  <c r="GJ37" i="1"/>
  <c r="HB20" i="1"/>
  <c r="GW66" i="1"/>
  <c r="GY71" i="1"/>
  <c r="GW62" i="1"/>
  <c r="GM7" i="1"/>
  <c r="GZ59" i="1"/>
  <c r="GK72" i="1"/>
  <c r="GZ99" i="1"/>
  <c r="HA99" i="1"/>
  <c r="FZ10" i="1"/>
  <c r="GL28" i="1"/>
  <c r="FW80" i="1"/>
  <c r="FY70" i="1"/>
  <c r="GW10" i="1"/>
  <c r="GO5" i="1"/>
  <c r="GO77" i="1"/>
  <c r="GX62" i="1"/>
  <c r="GM28" i="1"/>
  <c r="GX95" i="1"/>
  <c r="GK63" i="1"/>
  <c r="FZ20" i="1"/>
  <c r="FZ33" i="1"/>
  <c r="GZ86" i="1"/>
  <c r="GK93" i="1"/>
  <c r="HB65" i="1"/>
  <c r="HB99" i="1"/>
  <c r="GL93" i="1"/>
  <c r="GK46" i="1"/>
  <c r="GL72" i="1"/>
  <c r="FY81" i="1"/>
  <c r="GZ54" i="1"/>
  <c r="GO46" i="1"/>
  <c r="GB20" i="1"/>
  <c r="FW10" i="1"/>
  <c r="GY30" i="1"/>
  <c r="GX81" i="1"/>
  <c r="FY10" i="1"/>
  <c r="GZ30" i="1"/>
  <c r="GO51" i="1"/>
  <c r="GY81" i="1"/>
  <c r="FX20" i="1"/>
  <c r="GZ22" i="1"/>
  <c r="GL36" i="1"/>
  <c r="FZ70" i="1"/>
  <c r="GK64" i="1"/>
  <c r="GZ75" i="1"/>
  <c r="FX56" i="1"/>
  <c r="GA16" i="1"/>
  <c r="GM26" i="1"/>
  <c r="GW63" i="1"/>
  <c r="GO7" i="1"/>
  <c r="GJ17" i="1"/>
  <c r="GL48" i="1"/>
  <c r="GW50" i="1"/>
  <c r="GL64" i="1"/>
  <c r="FZ56" i="1"/>
  <c r="HA78" i="1"/>
  <c r="GB16" i="1"/>
  <c r="GO39" i="1"/>
  <c r="GM64" i="1"/>
  <c r="FZ61" i="1"/>
  <c r="GJ11" i="1"/>
  <c r="GO48" i="1"/>
  <c r="GY50" i="1"/>
  <c r="FX59" i="1"/>
  <c r="GO88" i="1"/>
  <c r="GW92" i="1"/>
  <c r="GX50" i="1"/>
  <c r="GZ4" i="1"/>
  <c r="FZ8" i="1"/>
  <c r="GK11" i="1"/>
  <c r="FW18" i="1"/>
  <c r="GK32" i="1"/>
  <c r="HB50" i="1"/>
  <c r="GM72" i="1"/>
  <c r="GZ81" i="1"/>
  <c r="GX92" i="1"/>
  <c r="GW45" i="1"/>
  <c r="HB75" i="1"/>
  <c r="GB8" i="1"/>
  <c r="GM11" i="1"/>
  <c r="FX18" i="1"/>
  <c r="GY92" i="1"/>
  <c r="FX101" i="1"/>
  <c r="GZ23" i="1"/>
  <c r="HB4" i="1"/>
  <c r="FY18" i="1"/>
  <c r="GZ92" i="1"/>
  <c r="FY101" i="1"/>
  <c r="HA23" i="1"/>
  <c r="FW76" i="1"/>
  <c r="GO11" i="1"/>
  <c r="FW33" i="1"/>
  <c r="GB49" i="1"/>
  <c r="GL51" i="1"/>
  <c r="GB73" i="1"/>
  <c r="GO82" i="1"/>
  <c r="FZ101" i="1"/>
  <c r="HB23" i="1"/>
  <c r="GY65" i="1"/>
  <c r="GK96" i="1"/>
  <c r="GJ62" i="1"/>
  <c r="HB8" i="1"/>
  <c r="FX33" i="1"/>
  <c r="GY44" i="1"/>
  <c r="GM51" i="1"/>
  <c r="HB59" i="1"/>
  <c r="GZ65" i="1"/>
  <c r="GM96" i="1"/>
  <c r="GA85" i="1"/>
  <c r="HB52" i="1"/>
  <c r="GO34" i="1"/>
  <c r="GB76" i="1"/>
  <c r="GJ5" i="1"/>
  <c r="GY22" i="1"/>
  <c r="GX30" i="1"/>
  <c r="FY33" i="1"/>
  <c r="GY54" i="1"/>
  <c r="FY79" i="1"/>
  <c r="GO89" i="1"/>
  <c r="GB101" i="1"/>
  <c r="HA65" i="1"/>
  <c r="GN96" i="1"/>
  <c r="GX3" i="1"/>
  <c r="GL26" i="1"/>
  <c r="GL34" i="1"/>
  <c r="GY97" i="1"/>
  <c r="FX50" i="1"/>
  <c r="FY75" i="1"/>
  <c r="GY80" i="1"/>
  <c r="HB80" i="1"/>
  <c r="GZ27" i="1"/>
  <c r="GY68" i="1"/>
  <c r="GZ97" i="1"/>
  <c r="GK19" i="1"/>
  <c r="HB22" i="1"/>
  <c r="GX37" i="1"/>
  <c r="FY50" i="1"/>
  <c r="GW60" i="1"/>
  <c r="FZ75" i="1"/>
  <c r="GM93" i="1"/>
  <c r="HB95" i="1"/>
  <c r="GY27" i="1"/>
  <c r="FW26" i="1"/>
  <c r="HB27" i="1"/>
  <c r="GY33" i="1"/>
  <c r="GZ37" i="1"/>
  <c r="FZ50" i="1"/>
  <c r="GX60" i="1"/>
  <c r="GB90" i="1"/>
  <c r="GW68" i="1"/>
  <c r="GL46" i="1"/>
  <c r="GL7" i="1"/>
  <c r="GM31" i="1"/>
  <c r="GX47" i="1"/>
  <c r="GB53" i="1"/>
  <c r="GX71" i="1"/>
  <c r="FX81" i="1"/>
  <c r="GW55" i="1"/>
  <c r="GL25" i="1"/>
  <c r="GM46" i="1"/>
  <c r="GX63" i="1"/>
  <c r="GZ80" i="1"/>
  <c r="GB40" i="1"/>
  <c r="FW41" i="1"/>
  <c r="FW43" i="1"/>
  <c r="GZ67" i="1"/>
  <c r="FW17" i="1"/>
  <c r="GJ40" i="1"/>
  <c r="GW48" i="1"/>
  <c r="HB73" i="1"/>
  <c r="GW89" i="1"/>
  <c r="HB94" i="1"/>
  <c r="GJ9" i="1"/>
  <c r="FZ41" i="1"/>
  <c r="GK43" i="1"/>
  <c r="GY45" i="1"/>
  <c r="GJ84" i="1"/>
  <c r="GO25" i="1"/>
  <c r="GJ38" i="1"/>
  <c r="GY62" i="1"/>
  <c r="GJ76" i="1"/>
  <c r="GJ3" i="1"/>
  <c r="FY17" i="1"/>
  <c r="GK40" i="1"/>
  <c r="HB44" i="1"/>
  <c r="GO64" i="1"/>
  <c r="GZ71" i="1"/>
  <c r="FZ81" i="1"/>
  <c r="GJ83" i="1"/>
  <c r="HB86" i="1"/>
  <c r="GL98" i="1"/>
  <c r="GK9" i="1"/>
  <c r="GA56" i="1"/>
  <c r="GW16" i="1"/>
  <c r="GW85" i="1"/>
  <c r="GM13" i="1"/>
  <c r="GL43" i="1"/>
  <c r="GZ45" i="1"/>
  <c r="GL84" i="1"/>
  <c r="FY41" i="1"/>
  <c r="GK38" i="1"/>
  <c r="GZ62" i="1"/>
  <c r="HB67" i="1"/>
  <c r="GL76" i="1"/>
  <c r="GL3" i="1"/>
  <c r="FZ12" i="1"/>
  <c r="FZ17" i="1"/>
  <c r="GJ20" i="1"/>
  <c r="FZ32" i="1"/>
  <c r="HB37" i="1"/>
  <c r="GL40" i="1"/>
  <c r="FX49" i="1"/>
  <c r="GO50" i="1"/>
  <c r="GK58" i="1"/>
  <c r="FW75" i="1"/>
  <c r="GL77" i="1"/>
  <c r="GK83" i="1"/>
  <c r="FY90" i="1"/>
  <c r="GM98" i="1"/>
  <c r="GL9" i="1"/>
  <c r="GO35" i="1"/>
  <c r="GB56" i="1"/>
  <c r="GY16" i="1"/>
  <c r="GO13" i="1"/>
  <c r="GB41" i="1"/>
  <c r="GM43" i="1"/>
  <c r="GM84" i="1"/>
  <c r="GW25" i="1"/>
  <c r="GO38" i="1"/>
  <c r="GM76" i="1"/>
  <c r="FY8" i="1"/>
  <c r="GJ28" i="1"/>
  <c r="GB32" i="1"/>
  <c r="GM40" i="1"/>
  <c r="FZ49" i="1"/>
  <c r="FY53" i="1"/>
  <c r="GW54" i="1"/>
  <c r="GM58" i="1"/>
  <c r="GO60" i="1"/>
  <c r="FX75" i="1"/>
  <c r="GM77" i="1"/>
  <c r="GL83" i="1"/>
  <c r="FZ90" i="1"/>
  <c r="GJ101" i="1"/>
  <c r="GM9" i="1"/>
  <c r="GJ74" i="1"/>
  <c r="GJ91" i="1"/>
  <c r="FZ15" i="1"/>
  <c r="GZ16" i="1"/>
  <c r="FX99" i="1"/>
  <c r="HB45" i="1"/>
  <c r="GX25" i="1"/>
  <c r="GB12" i="1"/>
  <c r="GB17" i="1"/>
  <c r="GM83" i="1"/>
  <c r="GO98" i="1"/>
  <c r="GL74" i="1"/>
  <c r="GB15" i="1"/>
  <c r="HA16" i="1"/>
  <c r="FY99" i="1"/>
  <c r="GO43" i="1"/>
  <c r="GO84" i="1"/>
  <c r="GM25" i="1"/>
  <c r="GB61" i="1"/>
  <c r="GL69" i="1"/>
  <c r="GW3" i="1"/>
  <c r="GK5" i="1"/>
  <c r="GY10" i="1"/>
  <c r="GZ20" i="1"/>
  <c r="GJ32" i="1"/>
  <c r="GW33" i="1"/>
  <c r="GM39" i="1"/>
  <c r="GY101" i="1"/>
  <c r="GZ56" i="1"/>
  <c r="GM74" i="1"/>
  <c r="GX91" i="1"/>
  <c r="HB16" i="1"/>
  <c r="FZ99" i="1"/>
  <c r="GY41" i="1"/>
  <c r="GM69" i="1"/>
  <c r="GZ101" i="1"/>
  <c r="FX23" i="1"/>
  <c r="GJ55" i="1"/>
  <c r="HB56" i="1"/>
  <c r="GN74" i="1"/>
  <c r="GY91" i="1"/>
  <c r="GA99" i="1"/>
  <c r="GJ21" i="1"/>
  <c r="GO52" i="1"/>
  <c r="FY80" i="1"/>
  <c r="GW12" i="1"/>
  <c r="GL19" i="1"/>
  <c r="GO28" i="1"/>
  <c r="GL32" i="1"/>
  <c r="GZ33" i="1"/>
  <c r="FX37" i="1"/>
  <c r="GZ50" i="1"/>
  <c r="GJ53" i="1"/>
  <c r="HB54" i="1"/>
  <c r="FY59" i="1"/>
  <c r="GY60" i="1"/>
  <c r="GB70" i="1"/>
  <c r="GB100" i="1"/>
  <c r="FY23" i="1"/>
  <c r="GK55" i="1"/>
  <c r="GO74" i="1"/>
  <c r="GZ91" i="1"/>
  <c r="HB15" i="1"/>
  <c r="GB99" i="1"/>
  <c r="GK21" i="1"/>
  <c r="HB41" i="1"/>
  <c r="FW45" i="1"/>
  <c r="FY87" i="1"/>
  <c r="GB26" i="1"/>
  <c r="GW61" i="1"/>
  <c r="GL63" i="1"/>
  <c r="GO69" i="1"/>
  <c r="GJ97" i="1"/>
  <c r="FX4" i="1"/>
  <c r="GJ8" i="1"/>
  <c r="FX11" i="1"/>
  <c r="GX12" i="1"/>
  <c r="GM19" i="1"/>
  <c r="HB30" i="1"/>
  <c r="GM32" i="1"/>
  <c r="FY37" i="1"/>
  <c r="GW39" i="1"/>
  <c r="FW44" i="1"/>
  <c r="FZ59" i="1"/>
  <c r="GZ60" i="1"/>
  <c r="GO72" i="1"/>
  <c r="GO75" i="1"/>
  <c r="HB81" i="1"/>
  <c r="FX86" i="1"/>
  <c r="GO93" i="1"/>
  <c r="HB101" i="1"/>
  <c r="FZ23" i="1"/>
  <c r="GL55" i="1"/>
  <c r="HA91" i="1"/>
  <c r="GL24" i="1"/>
  <c r="GL21" i="1"/>
  <c r="FX45" i="1"/>
  <c r="GW52" i="1"/>
  <c r="GX61" i="1"/>
  <c r="GM63" i="1"/>
  <c r="FY4" i="1"/>
  <c r="FW7" i="1"/>
  <c r="GK8" i="1"/>
  <c r="HB12" i="1"/>
  <c r="GY17" i="1"/>
  <c r="GO22" i="1"/>
  <c r="HB33" i="1"/>
  <c r="FZ37" i="1"/>
  <c r="GX39" i="1"/>
  <c r="FY44" i="1"/>
  <c r="GZ49" i="1"/>
  <c r="FY86" i="1"/>
  <c r="GJ89" i="1"/>
  <c r="HB90" i="1"/>
  <c r="GW95" i="1"/>
  <c r="GA23" i="1"/>
  <c r="GM55" i="1"/>
  <c r="GO65" i="1"/>
  <c r="HB91" i="1"/>
  <c r="FW16" i="1"/>
  <c r="GN24" i="1"/>
  <c r="GJ99" i="1"/>
  <c r="GM21" i="1"/>
  <c r="FY45" i="1"/>
  <c r="GX52" i="1"/>
  <c r="GB87" i="1"/>
  <c r="GJ26" i="1"/>
  <c r="HB61" i="1"/>
  <c r="GW69" i="1"/>
  <c r="GK80" i="1"/>
  <c r="GO97" i="1"/>
  <c r="FZ4" i="1"/>
  <c r="GO19" i="1"/>
  <c r="FY29" i="1"/>
  <c r="FW31" i="1"/>
  <c r="GY39" i="1"/>
  <c r="FZ44" i="1"/>
  <c r="GK48" i="1"/>
  <c r="HB49" i="1"/>
  <c r="GL57" i="1"/>
  <c r="GB59" i="1"/>
  <c r="GW75" i="1"/>
  <c r="GB79" i="1"/>
  <c r="FZ86" i="1"/>
  <c r="GK89" i="1"/>
  <c r="GB23" i="1"/>
  <c r="GN55" i="1"/>
  <c r="FY78" i="1"/>
  <c r="FX16" i="1"/>
  <c r="GO24" i="1"/>
  <c r="FZ45" i="1"/>
  <c r="GY52" i="1"/>
  <c r="GO63" i="1"/>
  <c r="GX69" i="1"/>
  <c r="GJ7" i="1"/>
  <c r="GW8" i="1"/>
  <c r="HB17" i="1"/>
  <c r="GW22" i="1"/>
  <c r="HB32" i="1"/>
  <c r="GB37" i="1"/>
  <c r="GZ39" i="1"/>
  <c r="HB70" i="1"/>
  <c r="FZ73" i="1"/>
  <c r="GX75" i="1"/>
  <c r="GM82" i="1"/>
  <c r="GL89" i="1"/>
  <c r="FZ94" i="1"/>
  <c r="GY95" i="1"/>
  <c r="GN6" i="1"/>
  <c r="GW65" i="1"/>
  <c r="GA78" i="1"/>
  <c r="FW96" i="1"/>
  <c r="FY16" i="1"/>
  <c r="GX99" i="1"/>
  <c r="GZ52" i="1"/>
  <c r="GX80" i="1"/>
  <c r="GW97" i="1"/>
  <c r="GB4" i="1"/>
  <c r="GJ14" i="1"/>
  <c r="GB29" i="1"/>
  <c r="GK31" i="1"/>
  <c r="GB44" i="1"/>
  <c r="GM48" i="1"/>
  <c r="FW50" i="1"/>
  <c r="GJ51" i="1"/>
  <c r="GO57" i="1"/>
  <c r="GB86" i="1"/>
  <c r="GO6" i="1"/>
  <c r="GB78" i="1"/>
  <c r="GB34" i="1"/>
  <c r="FZ34" i="1"/>
  <c r="FY34" i="1"/>
  <c r="FX34" i="1"/>
  <c r="FW34" i="1"/>
  <c r="HB82" i="1"/>
  <c r="GZ82" i="1"/>
  <c r="GY82" i="1"/>
  <c r="GX82" i="1"/>
  <c r="GW82" i="1"/>
  <c r="GW38" i="1"/>
  <c r="FW62" i="1"/>
  <c r="GJ66" i="1"/>
  <c r="GX68" i="1"/>
  <c r="FX80" i="1"/>
  <c r="GK3" i="1"/>
  <c r="GW5" i="1"/>
  <c r="GX10" i="1"/>
  <c r="FW14" i="1"/>
  <c r="FW22" i="1"/>
  <c r="GW47" i="1"/>
  <c r="HB47" i="1"/>
  <c r="GO85" i="1"/>
  <c r="GN85" i="1"/>
  <c r="GM85" i="1"/>
  <c r="GL85" i="1"/>
  <c r="GK85" i="1"/>
  <c r="HB19" i="1"/>
  <c r="GZ19" i="1"/>
  <c r="GY19" i="1"/>
  <c r="GX19" i="1"/>
  <c r="GK66" i="1"/>
  <c r="GX5" i="1"/>
  <c r="FX14" i="1"/>
  <c r="FX22" i="1"/>
  <c r="FW30" i="1"/>
  <c r="GK26" i="1"/>
  <c r="GY38" i="1"/>
  <c r="GJ61" i="1"/>
  <c r="FY62" i="1"/>
  <c r="GL66" i="1"/>
  <c r="GZ68" i="1"/>
  <c r="GK76" i="1"/>
  <c r="FZ80" i="1"/>
  <c r="GX97" i="1"/>
  <c r="GM3" i="1"/>
  <c r="FW5" i="1"/>
  <c r="GY5" i="1"/>
  <c r="FX10" i="1"/>
  <c r="GZ10" i="1"/>
  <c r="GJ12" i="1"/>
  <c r="FY14" i="1"/>
  <c r="GW19" i="1"/>
  <c r="FY22" i="1"/>
  <c r="FX30" i="1"/>
  <c r="GY47" i="1"/>
  <c r="GO49" i="1"/>
  <c r="GM49" i="1"/>
  <c r="GL49" i="1"/>
  <c r="GK49" i="1"/>
  <c r="GO53" i="1"/>
  <c r="GM53" i="1"/>
  <c r="GL53" i="1"/>
  <c r="GB91" i="1"/>
  <c r="GA91" i="1"/>
  <c r="FZ91" i="1"/>
  <c r="FY91" i="1"/>
  <c r="FX91" i="1"/>
  <c r="FY30" i="1"/>
  <c r="GW46" i="1"/>
  <c r="GJ4" i="1"/>
  <c r="GW18" i="1"/>
  <c r="FZ30" i="1"/>
  <c r="HB31" i="1"/>
  <c r="GZ31" i="1"/>
  <c r="GY31" i="1"/>
  <c r="GX31" i="1"/>
  <c r="HB35" i="1"/>
  <c r="HA35" i="1"/>
  <c r="GZ35" i="1"/>
  <c r="GY35" i="1"/>
  <c r="GX35" i="1"/>
  <c r="FX5" i="1"/>
  <c r="GK12" i="1"/>
  <c r="FW25" i="1"/>
  <c r="GY25" i="1"/>
  <c r="GJ27" i="1"/>
  <c r="HB38" i="1"/>
  <c r="GX46" i="1"/>
  <c r="GM61" i="1"/>
  <c r="GB62" i="1"/>
  <c r="FW63" i="1"/>
  <c r="GY63" i="1"/>
  <c r="GO66" i="1"/>
  <c r="GK67" i="1"/>
  <c r="GY69" i="1"/>
  <c r="GK4" i="1"/>
  <c r="FZ5" i="1"/>
  <c r="HB5" i="1"/>
  <c r="GW7" i="1"/>
  <c r="GL8" i="1"/>
  <c r="GX11" i="1"/>
  <c r="GM12" i="1"/>
  <c r="GB14" i="1"/>
  <c r="GO17" i="1"/>
  <c r="GM17" i="1"/>
  <c r="GL17" i="1"/>
  <c r="GX18" i="1"/>
  <c r="HB28" i="1"/>
  <c r="GZ28" i="1"/>
  <c r="GY28" i="1"/>
  <c r="GW28" i="1"/>
  <c r="GB30" i="1"/>
  <c r="GW31" i="1"/>
  <c r="GW34" i="1"/>
  <c r="GW35" i="1"/>
  <c r="HB13" i="1"/>
  <c r="GZ13" i="1"/>
  <c r="GY13" i="1"/>
  <c r="GX13" i="1"/>
  <c r="GW13" i="1"/>
  <c r="FY5" i="1"/>
  <c r="GL12" i="1"/>
  <c r="FX25" i="1"/>
  <c r="GZ25" i="1"/>
  <c r="GK27" i="1"/>
  <c r="GY46" i="1"/>
  <c r="FX63" i="1"/>
  <c r="GZ63" i="1"/>
  <c r="GL67" i="1"/>
  <c r="GZ69" i="1"/>
  <c r="GJ80" i="1"/>
  <c r="GL4" i="1"/>
  <c r="GX7" i="1"/>
  <c r="GM8" i="1"/>
  <c r="FW11" i="1"/>
  <c r="GY11" i="1"/>
  <c r="GY18" i="1"/>
  <c r="GX28" i="1"/>
  <c r="GO44" i="1"/>
  <c r="GM44" i="1"/>
  <c r="GL44" i="1"/>
  <c r="GK44" i="1"/>
  <c r="GJ44" i="1"/>
  <c r="GO70" i="1"/>
  <c r="GM70" i="1"/>
  <c r="GL70" i="1"/>
  <c r="GK70" i="1"/>
  <c r="GJ70" i="1"/>
  <c r="HB88" i="1"/>
  <c r="GZ88" i="1"/>
  <c r="GY88" i="1"/>
  <c r="GX88" i="1"/>
  <c r="GB52" i="1"/>
  <c r="FZ52" i="1"/>
  <c r="FY52" i="1"/>
  <c r="FX52" i="1"/>
  <c r="FW52" i="1"/>
  <c r="GK61" i="1"/>
  <c r="HB34" i="1"/>
  <c r="GZ34" i="1"/>
  <c r="GY34" i="1"/>
  <c r="GL27" i="1"/>
  <c r="GZ46" i="1"/>
  <c r="GO61" i="1"/>
  <c r="FY63" i="1"/>
  <c r="GM67" i="1"/>
  <c r="GM4" i="1"/>
  <c r="GY7" i="1"/>
  <c r="GZ11" i="1"/>
  <c r="GZ18" i="1"/>
  <c r="GO15" i="1"/>
  <c r="GN15" i="1"/>
  <c r="GM15" i="1"/>
  <c r="GL15" i="1"/>
  <c r="GK15" i="1"/>
  <c r="GJ15" i="1"/>
  <c r="FX62" i="1"/>
  <c r="FY25" i="1"/>
  <c r="FZ25" i="1"/>
  <c r="GW26" i="1"/>
  <c r="GM27" i="1"/>
  <c r="GK62" i="1"/>
  <c r="FZ63" i="1"/>
  <c r="GX66" i="1"/>
  <c r="GJ68" i="1"/>
  <c r="GW76" i="1"/>
  <c r="GL80" i="1"/>
  <c r="FW3" i="1"/>
  <c r="GY3" i="1"/>
  <c r="FX7" i="1"/>
  <c r="GZ7" i="1"/>
  <c r="GJ10" i="1"/>
  <c r="FY11" i="1"/>
  <c r="GK14" i="1"/>
  <c r="GO20" i="1"/>
  <c r="GM20" i="1"/>
  <c r="FZ62" i="1"/>
  <c r="GZ5" i="1"/>
  <c r="GX26" i="1"/>
  <c r="GL62" i="1"/>
  <c r="GY66" i="1"/>
  <c r="GO67" i="1"/>
  <c r="GK68" i="1"/>
  <c r="GX76" i="1"/>
  <c r="GM80" i="1"/>
  <c r="FX3" i="1"/>
  <c r="GZ3" i="1"/>
  <c r="FY7" i="1"/>
  <c r="GK10" i="1"/>
  <c r="FZ11" i="1"/>
  <c r="HB11" i="1"/>
  <c r="GL14" i="1"/>
  <c r="GJ36" i="1"/>
  <c r="GO36" i="1"/>
  <c r="HB57" i="1"/>
  <c r="GZ57" i="1"/>
  <c r="GY57" i="1"/>
  <c r="GO100" i="1"/>
  <c r="GM100" i="1"/>
  <c r="GL100" i="1"/>
  <c r="GK100" i="1"/>
  <c r="GB65" i="1"/>
  <c r="GA65" i="1"/>
  <c r="FZ65" i="1"/>
  <c r="FY65" i="1"/>
  <c r="FX65" i="1"/>
  <c r="FW65" i="1"/>
  <c r="GY26" i="1"/>
  <c r="GM62" i="1"/>
  <c r="GZ66" i="1"/>
  <c r="GL68" i="1"/>
  <c r="GY76" i="1"/>
  <c r="FY3" i="1"/>
  <c r="FZ7" i="1"/>
  <c r="GL10" i="1"/>
  <c r="GM14" i="1"/>
  <c r="GB71" i="1"/>
  <c r="FZ71" i="1"/>
  <c r="FY71" i="1"/>
  <c r="GX38" i="1"/>
  <c r="GB57" i="1"/>
  <c r="FZ57" i="1"/>
  <c r="FY57" i="1"/>
  <c r="FX57" i="1"/>
  <c r="FW57" i="1"/>
  <c r="FX26" i="1"/>
  <c r="GZ26" i="1"/>
  <c r="GL38" i="1"/>
  <c r="FW61" i="1"/>
  <c r="GY61" i="1"/>
  <c r="GW67" i="1"/>
  <c r="GM68" i="1"/>
  <c r="FX76" i="1"/>
  <c r="GZ76" i="1"/>
  <c r="GK97" i="1"/>
  <c r="FZ3" i="1"/>
  <c r="GW4" i="1"/>
  <c r="GL5" i="1"/>
  <c r="GX8" i="1"/>
  <c r="GM10" i="1"/>
  <c r="FW12" i="1"/>
  <c r="GY12" i="1"/>
  <c r="GL20" i="1"/>
  <c r="GO29" i="1"/>
  <c r="GL29" i="1"/>
  <c r="GB39" i="1"/>
  <c r="FZ39" i="1"/>
  <c r="FY39" i="1"/>
  <c r="FX39" i="1"/>
  <c r="GB47" i="1"/>
  <c r="FZ47" i="1"/>
  <c r="FY47" i="1"/>
  <c r="GX57" i="1"/>
  <c r="FW71" i="1"/>
  <c r="GO79" i="1"/>
  <c r="GM79" i="1"/>
  <c r="GL79" i="1"/>
  <c r="GK79" i="1"/>
  <c r="GB92" i="1"/>
  <c r="FZ92" i="1"/>
  <c r="FY92" i="1"/>
  <c r="FX92" i="1"/>
  <c r="FW92" i="1"/>
  <c r="FZ22" i="1"/>
  <c r="GJ25" i="1"/>
  <c r="FY26" i="1"/>
  <c r="GW27" i="1"/>
  <c r="GM38" i="1"/>
  <c r="FX61" i="1"/>
  <c r="GZ61" i="1"/>
  <c r="GX67" i="1"/>
  <c r="GJ69" i="1"/>
  <c r="FY76" i="1"/>
  <c r="GL97" i="1"/>
  <c r="GX4" i="1"/>
  <c r="GM5" i="1"/>
  <c r="FW8" i="1"/>
  <c r="GY8" i="1"/>
  <c r="FX12" i="1"/>
  <c r="GZ12" i="1"/>
  <c r="GB18" i="1"/>
  <c r="GJ29" i="1"/>
  <c r="GM36" i="1"/>
  <c r="FW39" i="1"/>
  <c r="FW47" i="1"/>
  <c r="FX71" i="1"/>
  <c r="GJ79" i="1"/>
  <c r="GZ14" i="1"/>
  <c r="GY14" i="1"/>
  <c r="GX14" i="1"/>
  <c r="GW14" i="1"/>
  <c r="GK29" i="1"/>
  <c r="FX47" i="1"/>
  <c r="HB51" i="1"/>
  <c r="GZ51" i="1"/>
  <c r="GY51" i="1"/>
  <c r="GX51" i="1"/>
  <c r="GW51" i="1"/>
  <c r="HB42" i="1"/>
  <c r="GZ42" i="1"/>
  <c r="GY42" i="1"/>
  <c r="GX42" i="1"/>
  <c r="GB28" i="1"/>
  <c r="FZ28" i="1"/>
  <c r="FY28" i="1"/>
  <c r="FX28" i="1"/>
  <c r="FW28" i="1"/>
  <c r="GJ58" i="1"/>
  <c r="GO58" i="1"/>
  <c r="GB60" i="1"/>
  <c r="FZ60" i="1"/>
  <c r="FY60" i="1"/>
  <c r="FX60" i="1"/>
  <c r="GO73" i="1"/>
  <c r="GM73" i="1"/>
  <c r="GL73" i="1"/>
  <c r="GK73" i="1"/>
  <c r="GJ73" i="1"/>
  <c r="HB6" i="1"/>
  <c r="HA6" i="1"/>
  <c r="GZ6" i="1"/>
  <c r="GY6" i="1"/>
  <c r="GX6" i="1"/>
  <c r="GW6" i="1"/>
  <c r="GW77" i="1"/>
  <c r="FW88" i="1"/>
  <c r="GJ94" i="1"/>
  <c r="GW98" i="1"/>
  <c r="FW35" i="1"/>
  <c r="GJ78" i="1"/>
  <c r="GW24" i="1"/>
  <c r="FW42" i="1"/>
  <c r="GJ87" i="1"/>
  <c r="GJ59" i="1"/>
  <c r="HB71" i="1"/>
  <c r="GW72" i="1"/>
  <c r="GX77" i="1"/>
  <c r="GB81" i="1"/>
  <c r="FW82" i="1"/>
  <c r="FX88" i="1"/>
  <c r="GJ90" i="1"/>
  <c r="GK94" i="1"/>
  <c r="GX98" i="1"/>
  <c r="FW6" i="1"/>
  <c r="GN9" i="1"/>
  <c r="FX35" i="1"/>
  <c r="GJ56" i="1"/>
  <c r="GK78" i="1"/>
  <c r="GW96" i="1"/>
  <c r="GX24" i="1"/>
  <c r="FW13" i="1"/>
  <c r="FX42" i="1"/>
  <c r="GJ45" i="1"/>
  <c r="GK87" i="1"/>
  <c r="FX31" i="1"/>
  <c r="GJ33" i="1"/>
  <c r="GK37" i="1"/>
  <c r="GW40" i="1"/>
  <c r="GX48" i="1"/>
  <c r="FW51" i="1"/>
  <c r="GJ54" i="1"/>
  <c r="GK59" i="1"/>
  <c r="GW64" i="1"/>
  <c r="GX72" i="1"/>
  <c r="FW77" i="1"/>
  <c r="GY77" i="1"/>
  <c r="FX82" i="1"/>
  <c r="GJ86" i="1"/>
  <c r="FY88" i="1"/>
  <c r="GK90" i="1"/>
  <c r="GW93" i="1"/>
  <c r="GL94" i="1"/>
  <c r="FW98" i="1"/>
  <c r="GY98" i="1"/>
  <c r="FX6" i="1"/>
  <c r="GJ23" i="1"/>
  <c r="FY35" i="1"/>
  <c r="GK56" i="1"/>
  <c r="GW74" i="1"/>
  <c r="GL78" i="1"/>
  <c r="GX96" i="1"/>
  <c r="FW24" i="1"/>
  <c r="GY24" i="1"/>
  <c r="FX13" i="1"/>
  <c r="GJ41" i="1"/>
  <c r="FY42" i="1"/>
  <c r="GK45" i="1"/>
  <c r="GW84" i="1"/>
  <c r="GL87" i="1"/>
  <c r="FW19" i="1"/>
  <c r="GJ30" i="1"/>
  <c r="FY31" i="1"/>
  <c r="GK33" i="1"/>
  <c r="GW36" i="1"/>
  <c r="GL37" i="1"/>
  <c r="GX40" i="1"/>
  <c r="FW48" i="1"/>
  <c r="GY48" i="1"/>
  <c r="FX51" i="1"/>
  <c r="GK54" i="1"/>
  <c r="GW58" i="1"/>
  <c r="GL59" i="1"/>
  <c r="GX64" i="1"/>
  <c r="FW72" i="1"/>
  <c r="GY72" i="1"/>
  <c r="FX77" i="1"/>
  <c r="GZ77" i="1"/>
  <c r="GJ81" i="1"/>
  <c r="FY82" i="1"/>
  <c r="GK86" i="1"/>
  <c r="FZ88" i="1"/>
  <c r="GL90" i="1"/>
  <c r="GX93" i="1"/>
  <c r="GM94" i="1"/>
  <c r="FX98" i="1"/>
  <c r="GZ98" i="1"/>
  <c r="FY6" i="1"/>
  <c r="GK23" i="1"/>
  <c r="FZ35" i="1"/>
  <c r="GL56" i="1"/>
  <c r="GX74" i="1"/>
  <c r="GM78" i="1"/>
  <c r="GY96" i="1"/>
  <c r="FX24" i="1"/>
  <c r="GZ24" i="1"/>
  <c r="FY13" i="1"/>
  <c r="GK41" i="1"/>
  <c r="FZ42" i="1"/>
  <c r="GW43" i="1"/>
  <c r="GL45" i="1"/>
  <c r="GX84" i="1"/>
  <c r="GM87" i="1"/>
  <c r="FX19" i="1"/>
  <c r="GJ22" i="1"/>
  <c r="GK30" i="1"/>
  <c r="FZ31" i="1"/>
  <c r="GW32" i="1"/>
  <c r="GL33" i="1"/>
  <c r="GX36" i="1"/>
  <c r="GM37" i="1"/>
  <c r="FW40" i="1"/>
  <c r="GY40" i="1"/>
  <c r="FX48" i="1"/>
  <c r="GZ48" i="1"/>
  <c r="GJ50" i="1"/>
  <c r="FY51" i="1"/>
  <c r="GL54" i="1"/>
  <c r="GX58" i="1"/>
  <c r="GM59" i="1"/>
  <c r="FW64" i="1"/>
  <c r="GY64" i="1"/>
  <c r="FX72" i="1"/>
  <c r="GZ72" i="1"/>
  <c r="GJ75" i="1"/>
  <c r="FY77" i="1"/>
  <c r="GK81" i="1"/>
  <c r="FZ82" i="1"/>
  <c r="GW83" i="1"/>
  <c r="GL86" i="1"/>
  <c r="GX89" i="1"/>
  <c r="GM90" i="1"/>
  <c r="FW93" i="1"/>
  <c r="GY93" i="1"/>
  <c r="GJ95" i="1"/>
  <c r="FY98" i="1"/>
  <c r="GK101" i="1"/>
  <c r="FZ6" i="1"/>
  <c r="GW9" i="1"/>
  <c r="GL23" i="1"/>
  <c r="GA35" i="1"/>
  <c r="GX55" i="1"/>
  <c r="GM56" i="1"/>
  <c r="FW74" i="1"/>
  <c r="GY74" i="1"/>
  <c r="GN78" i="1"/>
  <c r="FX96" i="1"/>
  <c r="GZ96" i="1"/>
  <c r="GJ16" i="1"/>
  <c r="FY24" i="1"/>
  <c r="HA24" i="1"/>
  <c r="GK99" i="1"/>
  <c r="FZ13" i="1"/>
  <c r="GW21" i="1"/>
  <c r="GL41" i="1"/>
  <c r="GX43" i="1"/>
  <c r="GM45" i="1"/>
  <c r="FW84" i="1"/>
  <c r="GY84" i="1"/>
  <c r="GJ18" i="1"/>
  <c r="FY19" i="1"/>
  <c r="GK22" i="1"/>
  <c r="GW29" i="1"/>
  <c r="GL30" i="1"/>
  <c r="GX32" i="1"/>
  <c r="GM33" i="1"/>
  <c r="FW36" i="1"/>
  <c r="GY36" i="1"/>
  <c r="FX40" i="1"/>
  <c r="GZ40" i="1"/>
  <c r="GJ47" i="1"/>
  <c r="FY48" i="1"/>
  <c r="GK50" i="1"/>
  <c r="FZ51" i="1"/>
  <c r="GW53" i="1"/>
  <c r="GM54" i="1"/>
  <c r="FW58" i="1"/>
  <c r="GY58" i="1"/>
  <c r="FX64" i="1"/>
  <c r="GZ64" i="1"/>
  <c r="GJ71" i="1"/>
  <c r="FY72" i="1"/>
  <c r="GK75" i="1"/>
  <c r="FZ77" i="1"/>
  <c r="GW79" i="1"/>
  <c r="GL81" i="1"/>
  <c r="GX83" i="1"/>
  <c r="GM86" i="1"/>
  <c r="FW89" i="1"/>
  <c r="GY89" i="1"/>
  <c r="FX93" i="1"/>
  <c r="GZ93" i="1"/>
  <c r="GK95" i="1"/>
  <c r="FZ98" i="1"/>
  <c r="GW100" i="1"/>
  <c r="GL101" i="1"/>
  <c r="GA6" i="1"/>
  <c r="GX9" i="1"/>
  <c r="GM23" i="1"/>
  <c r="FW55" i="1"/>
  <c r="GY55" i="1"/>
  <c r="GN56" i="1"/>
  <c r="FX74" i="1"/>
  <c r="GZ74" i="1"/>
  <c r="FY96" i="1"/>
  <c r="HA96" i="1"/>
  <c r="GK16" i="1"/>
  <c r="FZ24" i="1"/>
  <c r="GL99" i="1"/>
  <c r="GX21" i="1"/>
  <c r="GM41" i="1"/>
  <c r="GY43" i="1"/>
  <c r="FX84" i="1"/>
  <c r="GZ84" i="1"/>
  <c r="GK18" i="1"/>
  <c r="FZ19" i="1"/>
  <c r="GW20" i="1"/>
  <c r="GL22" i="1"/>
  <c r="GX29" i="1"/>
  <c r="GM30" i="1"/>
  <c r="FW32" i="1"/>
  <c r="GY32" i="1"/>
  <c r="FX36" i="1"/>
  <c r="GZ36" i="1"/>
  <c r="GJ39" i="1"/>
  <c r="FY40" i="1"/>
  <c r="GK47" i="1"/>
  <c r="FZ48" i="1"/>
  <c r="GW49" i="1"/>
  <c r="GL50" i="1"/>
  <c r="GX53" i="1"/>
  <c r="FX58" i="1"/>
  <c r="GZ58" i="1"/>
  <c r="GJ60" i="1"/>
  <c r="FY64" i="1"/>
  <c r="GK71" i="1"/>
  <c r="FZ72" i="1"/>
  <c r="GW73" i="1"/>
  <c r="GL75" i="1"/>
  <c r="GX79" i="1"/>
  <c r="GM81" i="1"/>
  <c r="FW83" i="1"/>
  <c r="GY83" i="1"/>
  <c r="FX89" i="1"/>
  <c r="GZ89" i="1"/>
  <c r="GJ92" i="1"/>
  <c r="FY93" i="1"/>
  <c r="GL95" i="1"/>
  <c r="GX100" i="1"/>
  <c r="GM101" i="1"/>
  <c r="FW9" i="1"/>
  <c r="GY9" i="1"/>
  <c r="GN23" i="1"/>
  <c r="FX55" i="1"/>
  <c r="GZ55" i="1"/>
  <c r="GJ65" i="1"/>
  <c r="FY74" i="1"/>
  <c r="HA74" i="1"/>
  <c r="GK91" i="1"/>
  <c r="FZ96" i="1"/>
  <c r="GW15" i="1"/>
  <c r="GL16" i="1"/>
  <c r="GA24" i="1"/>
  <c r="GX85" i="1"/>
  <c r="GM99" i="1"/>
  <c r="FW21" i="1"/>
  <c r="GY21" i="1"/>
  <c r="FX43" i="1"/>
  <c r="GZ43" i="1"/>
  <c r="GJ52" i="1"/>
  <c r="FY84" i="1"/>
  <c r="GW17" i="1"/>
  <c r="GL18" i="1"/>
  <c r="GX20" i="1"/>
  <c r="GM22" i="1"/>
  <c r="FW29" i="1"/>
  <c r="GY29" i="1"/>
  <c r="FX32" i="1"/>
  <c r="GZ32" i="1"/>
  <c r="GJ34" i="1"/>
  <c r="FY36" i="1"/>
  <c r="GK39" i="1"/>
  <c r="FZ40" i="1"/>
  <c r="GW44" i="1"/>
  <c r="GL47" i="1"/>
  <c r="GX49" i="1"/>
  <c r="GM50" i="1"/>
  <c r="FW53" i="1"/>
  <c r="GY53" i="1"/>
  <c r="GJ57" i="1"/>
  <c r="FY58" i="1"/>
  <c r="GK60" i="1"/>
  <c r="FZ64" i="1"/>
  <c r="GW70" i="1"/>
  <c r="GL71" i="1"/>
  <c r="GX73" i="1"/>
  <c r="GM75" i="1"/>
  <c r="FW79" i="1"/>
  <c r="GY79" i="1"/>
  <c r="FX83" i="1"/>
  <c r="GZ83" i="1"/>
  <c r="GJ88" i="1"/>
  <c r="FY89" i="1"/>
  <c r="GK92" i="1"/>
  <c r="FZ93" i="1"/>
  <c r="GW94" i="1"/>
  <c r="GM95" i="1"/>
  <c r="FW100" i="1"/>
  <c r="GY100" i="1"/>
  <c r="FX9" i="1"/>
  <c r="GZ9" i="1"/>
  <c r="GJ35" i="1"/>
  <c r="FY55" i="1"/>
  <c r="HA55" i="1"/>
  <c r="GK65" i="1"/>
  <c r="FZ74" i="1"/>
  <c r="GW78" i="1"/>
  <c r="GL91" i="1"/>
  <c r="GA96" i="1"/>
  <c r="GX15" i="1"/>
  <c r="GM16" i="1"/>
  <c r="FW85" i="1"/>
  <c r="GY85" i="1"/>
  <c r="GN99" i="1"/>
  <c r="FX21" i="1"/>
  <c r="GZ21" i="1"/>
  <c r="GJ42" i="1"/>
  <c r="FY43" i="1"/>
  <c r="GK52" i="1"/>
  <c r="FZ84" i="1"/>
  <c r="GW87" i="1"/>
  <c r="GX17" i="1"/>
  <c r="GM18" i="1"/>
  <c r="FW20" i="1"/>
  <c r="GY20" i="1"/>
  <c r="FX29" i="1"/>
  <c r="GZ29" i="1"/>
  <c r="GJ31" i="1"/>
  <c r="FY32" i="1"/>
  <c r="GK34" i="1"/>
  <c r="FZ36" i="1"/>
  <c r="GW37" i="1"/>
  <c r="GL39" i="1"/>
  <c r="GX44" i="1"/>
  <c r="GM47" i="1"/>
  <c r="FW49" i="1"/>
  <c r="GY49" i="1"/>
  <c r="FX53" i="1"/>
  <c r="GZ53" i="1"/>
  <c r="GK57" i="1"/>
  <c r="FZ58" i="1"/>
  <c r="GW59" i="1"/>
  <c r="GL60" i="1"/>
  <c r="GX70" i="1"/>
  <c r="GM71" i="1"/>
  <c r="FW73" i="1"/>
  <c r="GY73" i="1"/>
  <c r="FX79" i="1"/>
  <c r="GZ79" i="1"/>
  <c r="GJ82" i="1"/>
  <c r="FY83" i="1"/>
  <c r="GK88" i="1"/>
  <c r="FZ89" i="1"/>
  <c r="GW90" i="1"/>
  <c r="GL92" i="1"/>
  <c r="GX94" i="1"/>
  <c r="FX100" i="1"/>
  <c r="GZ100" i="1"/>
  <c r="GJ6" i="1"/>
  <c r="FY9" i="1"/>
  <c r="HA9" i="1"/>
  <c r="GK35" i="1"/>
  <c r="FZ55" i="1"/>
  <c r="GW56" i="1"/>
  <c r="GL65" i="1"/>
  <c r="GA74" i="1"/>
  <c r="GX78" i="1"/>
  <c r="GM91" i="1"/>
  <c r="FW15" i="1"/>
  <c r="GY15" i="1"/>
  <c r="GN16" i="1"/>
  <c r="FX85" i="1"/>
  <c r="GZ85" i="1"/>
  <c r="GJ13" i="1"/>
  <c r="FY21" i="1"/>
  <c r="GK42" i="1"/>
  <c r="FZ43" i="1"/>
  <c r="GL52" i="1"/>
  <c r="GX87" i="1"/>
  <c r="GX59" i="1"/>
  <c r="GM60" i="1"/>
  <c r="FW70" i="1"/>
  <c r="GY70" i="1"/>
  <c r="FX73" i="1"/>
  <c r="GZ73" i="1"/>
  <c r="GJ77" i="1"/>
  <c r="GK82" i="1"/>
  <c r="FZ83" i="1"/>
  <c r="GW86" i="1"/>
  <c r="GL88" i="1"/>
  <c r="GX90" i="1"/>
  <c r="GM92" i="1"/>
  <c r="FW94" i="1"/>
  <c r="GY94" i="1"/>
  <c r="GJ98" i="1"/>
  <c r="FY100" i="1"/>
  <c r="GK6" i="1"/>
  <c r="FZ9" i="1"/>
  <c r="GW23" i="1"/>
  <c r="GL35" i="1"/>
  <c r="GA55" i="1"/>
  <c r="GX56" i="1"/>
  <c r="GM65" i="1"/>
  <c r="FW78" i="1"/>
  <c r="GY78" i="1"/>
  <c r="GN91" i="1"/>
  <c r="FX15" i="1"/>
  <c r="GZ15" i="1"/>
  <c r="GJ24" i="1"/>
  <c r="FY85" i="1"/>
  <c r="HA85" i="1"/>
  <c r="GK13" i="1"/>
  <c r="FZ21" i="1"/>
  <c r="GW41" i="1"/>
  <c r="GL42" i="1"/>
  <c r="GM52" i="1"/>
  <c r="FW87" i="1"/>
  <c r="GY87" i="1"/>
  <c r="GX86" i="1"/>
  <c r="GM88" i="1"/>
  <c r="FW90" i="1"/>
  <c r="GY90" i="1"/>
  <c r="FX94" i="1"/>
  <c r="GZ94" i="1"/>
  <c r="FZ100" i="1"/>
  <c r="GW101" i="1"/>
  <c r="GL6" i="1"/>
  <c r="GA9" i="1"/>
  <c r="GX23" i="1"/>
  <c r="GM35" i="1"/>
  <c r="FW56" i="1"/>
  <c r="GY56" i="1"/>
  <c r="FX78" i="1"/>
  <c r="GZ78" i="1"/>
  <c r="GJ96" i="1"/>
  <c r="FY15" i="1"/>
  <c r="GK24" i="1"/>
  <c r="FZ85" i="1"/>
  <c r="GW99" i="1"/>
  <c r="GX41" i="1"/>
  <c r="GM42" i="1"/>
  <c r="FX87" i="1"/>
  <c r="GZ87" i="1"/>
  <c r="O28" i="6" l="1" a="1"/>
  <c r="O28" i="6" s="1"/>
  <c r="EZ101" i="1"/>
  <c r="FF101" i="1" s="1"/>
  <c r="ED101" i="1"/>
  <c r="EH101" i="1" s="1"/>
  <c r="DH101" i="1"/>
  <c r="CL101" i="1"/>
  <c r="CN101" i="1" s="1"/>
  <c r="BQ101" i="1"/>
  <c r="BC101" i="1"/>
  <c r="AO101" i="1"/>
  <c r="AS101" i="1" s="1"/>
  <c r="O24" i="6" a="1"/>
  <c r="O24" i="6" s="1"/>
  <c r="CR101" i="1" l="1"/>
  <c r="CO101" i="1"/>
  <c r="DN101" i="1"/>
  <c r="CM101" i="1"/>
  <c r="CP101" i="1"/>
  <c r="EJ101" i="1"/>
  <c r="BD101" i="1"/>
  <c r="BT101" i="1"/>
  <c r="BU101" i="1"/>
  <c r="BE101" i="1"/>
  <c r="FA101" i="1"/>
  <c r="BF101" i="1"/>
  <c r="FB101" i="1"/>
  <c r="BG101" i="1"/>
  <c r="DI101" i="1"/>
  <c r="FC101" i="1"/>
  <c r="DJ101" i="1"/>
  <c r="FD101" i="1"/>
  <c r="DK101" i="1"/>
  <c r="BR101" i="1"/>
  <c r="DL101" i="1"/>
  <c r="BS101" i="1"/>
  <c r="AP101" i="1"/>
  <c r="EE101" i="1"/>
  <c r="AQ101" i="1"/>
  <c r="EF101" i="1"/>
  <c r="AR101" i="1"/>
  <c r="EG101" i="1"/>
  <c r="B3" i="12"/>
  <c r="O27" i="6" a="1"/>
  <c r="O27" i="6" s="1"/>
  <c r="O26" i="6" a="1"/>
  <c r="O26" i="6" s="1"/>
  <c r="O25" i="6" a="1"/>
  <c r="O25" i="6" s="1"/>
  <c r="O29" i="6" a="1"/>
  <c r="O29" i="6" s="1"/>
  <c r="M22" i="6"/>
  <c r="G7" i="12"/>
  <c r="F7" i="12"/>
  <c r="E7" i="12"/>
  <c r="D7" i="12"/>
  <c r="C7" i="12"/>
  <c r="B7" i="12"/>
  <c r="G6" i="12"/>
  <c r="F6" i="12"/>
  <c r="E6" i="12"/>
  <c r="D6" i="12"/>
  <c r="C6" i="12"/>
  <c r="B6" i="12"/>
  <c r="G5" i="12"/>
  <c r="F5" i="12"/>
  <c r="E5" i="12"/>
  <c r="D5" i="12"/>
  <c r="C5" i="12"/>
  <c r="B5" i="12"/>
  <c r="G4" i="12"/>
  <c r="F4" i="12"/>
  <c r="E4" i="12"/>
  <c r="D4" i="12"/>
  <c r="C4" i="12"/>
  <c r="B4" i="12"/>
  <c r="G3" i="12"/>
  <c r="F3" i="12"/>
  <c r="E3" i="12"/>
  <c r="D3" i="12"/>
  <c r="C3" i="12"/>
  <c r="L26" i="6"/>
  <c r="P18" i="6"/>
  <c r="O18" i="6"/>
  <c r="P16" i="6"/>
  <c r="O16" i="6"/>
  <c r="P14" i="6"/>
  <c r="O14" i="6"/>
  <c r="P12" i="6"/>
  <c r="O12" i="6"/>
  <c r="P10" i="6" a="1"/>
  <c r="P10" i="6" s="1"/>
  <c r="O10" i="6"/>
  <c r="P8" i="6"/>
  <c r="K20" i="6"/>
  <c r="J20" i="6"/>
  <c r="I20" i="6"/>
  <c r="H20" i="6"/>
  <c r="G20" i="6"/>
  <c r="F20" i="6"/>
  <c r="K18" i="6"/>
  <c r="J18" i="6"/>
  <c r="I18" i="6"/>
  <c r="H18" i="6"/>
  <c r="G18" i="6"/>
  <c r="K16" i="6"/>
  <c r="J16" i="6"/>
  <c r="I16" i="6"/>
  <c r="H16" i="6"/>
  <c r="G16" i="6"/>
  <c r="F16" i="6"/>
  <c r="E16" i="6"/>
  <c r="D16" i="6"/>
  <c r="C16" i="6"/>
  <c r="B16" i="6"/>
  <c r="K14" i="6"/>
  <c r="J14" i="6"/>
  <c r="I14" i="6"/>
  <c r="H14" i="6"/>
  <c r="G14" i="6"/>
  <c r="F14" i="6"/>
  <c r="E14" i="6"/>
  <c r="D14" i="6"/>
  <c r="C14" i="6"/>
  <c r="B14" i="6"/>
  <c r="K12" i="6"/>
  <c r="J12" i="6"/>
  <c r="I12" i="6"/>
  <c r="H12" i="6"/>
  <c r="G12" i="6"/>
  <c r="F12" i="6"/>
  <c r="E12" i="6"/>
  <c r="D12" i="6"/>
  <c r="C12" i="6"/>
  <c r="B12" i="6"/>
  <c r="K10" i="6"/>
  <c r="J10" i="6"/>
  <c r="I10" i="6"/>
  <c r="H10" i="6"/>
  <c r="G10" i="6"/>
  <c r="F10" i="6"/>
  <c r="E10" i="6"/>
  <c r="D10" i="6"/>
  <c r="C10" i="6"/>
  <c r="B10" i="6"/>
  <c r="K8" i="6"/>
  <c r="J8" i="6"/>
  <c r="I8" i="6"/>
  <c r="H8" i="6"/>
  <c r="G8" i="6"/>
  <c r="F8" i="6"/>
  <c r="E8" i="6"/>
  <c r="D8" i="6"/>
  <c r="C8" i="6"/>
  <c r="B8" i="6"/>
  <c r="I21" i="6" l="1"/>
  <c r="F21" i="6"/>
  <c r="G21" i="6"/>
  <c r="H21" i="6"/>
  <c r="K21" i="6"/>
  <c r="J21" i="6"/>
  <c r="FF63" i="1"/>
  <c r="FD63" i="1"/>
  <c r="FC63" i="1"/>
  <c r="FB63" i="1"/>
  <c r="FA63" i="1"/>
  <c r="EZ63" i="1"/>
  <c r="EJ63" i="1"/>
  <c r="EH63" i="1"/>
  <c r="EG63" i="1"/>
  <c r="EF63" i="1"/>
  <c r="EE63" i="1"/>
  <c r="ED63" i="1"/>
  <c r="DN63" i="1"/>
  <c r="DL63" i="1"/>
  <c r="DK63" i="1"/>
  <c r="DJ63" i="1"/>
  <c r="DI63" i="1"/>
  <c r="DH63" i="1"/>
  <c r="CR63" i="1"/>
  <c r="CP63" i="1"/>
  <c r="CO63" i="1"/>
  <c r="CN63" i="1"/>
  <c r="CM63" i="1"/>
  <c r="CL63" i="1"/>
  <c r="BU63" i="1"/>
  <c r="BT63" i="1"/>
  <c r="BS63" i="1"/>
  <c r="BR63" i="1"/>
  <c r="BQ63" i="1"/>
  <c r="BG63" i="1"/>
  <c r="BF63" i="1"/>
  <c r="BE63" i="1"/>
  <c r="BD63" i="1"/>
  <c r="BC63" i="1"/>
  <c r="AS63" i="1"/>
  <c r="AR63" i="1"/>
  <c r="AQ63" i="1"/>
  <c r="AP63" i="1"/>
  <c r="AO63" i="1"/>
  <c r="AE63" i="1"/>
  <c r="AD63" i="1"/>
  <c r="AC63" i="1"/>
  <c r="AB63" i="1"/>
  <c r="AA63" i="1"/>
  <c r="P19" i="6" l="1"/>
  <c r="O19" i="6" l="1"/>
  <c r="O11" i="6"/>
  <c r="O17" i="6"/>
  <c r="O15" i="6"/>
  <c r="P15" i="6"/>
  <c r="O13" i="6"/>
  <c r="P17" i="6"/>
  <c r="P13" i="6"/>
  <c r="P9" i="6"/>
  <c r="O9" i="6"/>
  <c r="P11" i="6"/>
  <c r="EZ4" i="1"/>
  <c r="EZ100" i="1"/>
  <c r="FF100" i="1" s="1"/>
  <c r="EZ99" i="1"/>
  <c r="FB99" i="1" s="1"/>
  <c r="EZ98" i="1"/>
  <c r="FF98" i="1" s="1"/>
  <c r="EZ96" i="1"/>
  <c r="FF96" i="1" s="1"/>
  <c r="EZ94" i="1"/>
  <c r="EZ93" i="1"/>
  <c r="EZ92" i="1"/>
  <c r="EZ91" i="1"/>
  <c r="FF91" i="1" s="1"/>
  <c r="EZ90" i="1"/>
  <c r="EZ89" i="1"/>
  <c r="EZ88" i="1"/>
  <c r="EZ87" i="1"/>
  <c r="FF87" i="1" s="1"/>
  <c r="EZ86" i="1"/>
  <c r="EZ85" i="1"/>
  <c r="EZ84" i="1"/>
  <c r="FF84" i="1" s="1"/>
  <c r="EZ83" i="1"/>
  <c r="EZ82" i="1"/>
  <c r="EZ81" i="1"/>
  <c r="EZ80" i="1"/>
  <c r="EZ79" i="1"/>
  <c r="EZ78" i="1"/>
  <c r="EZ77" i="1"/>
  <c r="EZ76" i="1"/>
  <c r="EZ3" i="1"/>
  <c r="EZ75" i="1"/>
  <c r="EZ74" i="1"/>
  <c r="EZ73" i="1"/>
  <c r="EZ72" i="1"/>
  <c r="EZ71" i="1"/>
  <c r="EZ70" i="1"/>
  <c r="EZ64" i="1"/>
  <c r="EZ65" i="1"/>
  <c r="EZ62" i="1"/>
  <c r="EZ61" i="1"/>
  <c r="EZ60" i="1"/>
  <c r="EZ59" i="1"/>
  <c r="EZ58" i="1"/>
  <c r="EZ57" i="1"/>
  <c r="EZ56" i="1"/>
  <c r="EZ55" i="1"/>
  <c r="EZ53" i="1"/>
  <c r="EZ52" i="1"/>
  <c r="FD52" i="1" s="1"/>
  <c r="EZ51" i="1"/>
  <c r="EZ50" i="1"/>
  <c r="EZ49" i="1"/>
  <c r="EZ48" i="1"/>
  <c r="EZ47" i="1"/>
  <c r="EZ45" i="1"/>
  <c r="FF45" i="1" s="1"/>
  <c r="EZ44" i="1"/>
  <c r="EZ43" i="1"/>
  <c r="FD43" i="1" s="1"/>
  <c r="EZ42" i="1"/>
  <c r="FF42" i="1" s="1"/>
  <c r="EZ41" i="1"/>
  <c r="FF41" i="1" s="1"/>
  <c r="EZ40" i="1"/>
  <c r="EZ39" i="1"/>
  <c r="EZ25" i="1"/>
  <c r="EZ37" i="1"/>
  <c r="EZ36" i="1"/>
  <c r="EZ35" i="1"/>
  <c r="EZ34" i="1"/>
  <c r="EZ33" i="1"/>
  <c r="EZ32" i="1"/>
  <c r="EZ31" i="1"/>
  <c r="EZ30" i="1"/>
  <c r="EZ29" i="1"/>
  <c r="EZ28" i="1"/>
  <c r="EZ26" i="1"/>
  <c r="EZ24" i="1"/>
  <c r="EZ23" i="1"/>
  <c r="EZ22" i="1"/>
  <c r="EZ21" i="1"/>
  <c r="FF21" i="1" s="1"/>
  <c r="EZ20" i="1"/>
  <c r="EZ19" i="1"/>
  <c r="EZ18" i="1"/>
  <c r="EZ17" i="1"/>
  <c r="EZ16" i="1"/>
  <c r="EZ15" i="1"/>
  <c r="EZ14" i="1"/>
  <c r="EZ13" i="1"/>
  <c r="FF13" i="1" s="1"/>
  <c r="EZ12" i="1"/>
  <c r="EZ11" i="1"/>
  <c r="EZ10" i="1"/>
  <c r="EZ9" i="1"/>
  <c r="EZ8" i="1"/>
  <c r="EZ7" i="1"/>
  <c r="EZ6" i="1"/>
  <c r="EZ5" i="1"/>
  <c r="ED4" i="1"/>
  <c r="ED100" i="1"/>
  <c r="ED99" i="1"/>
  <c r="EJ99" i="1" s="1"/>
  <c r="ED98" i="1"/>
  <c r="ED96" i="1"/>
  <c r="EG96" i="1" s="1"/>
  <c r="ED94" i="1"/>
  <c r="ED93" i="1"/>
  <c r="ED92" i="1"/>
  <c r="ED91" i="1"/>
  <c r="ED90" i="1"/>
  <c r="ED89" i="1"/>
  <c r="ED88" i="1"/>
  <c r="ED87" i="1"/>
  <c r="EF87" i="1" s="1"/>
  <c r="ED86" i="1"/>
  <c r="ED85" i="1"/>
  <c r="ED84" i="1"/>
  <c r="EF84" i="1" s="1"/>
  <c r="ED83" i="1"/>
  <c r="ED82" i="1"/>
  <c r="ED81" i="1"/>
  <c r="ED80" i="1"/>
  <c r="ED79" i="1"/>
  <c r="ED78" i="1"/>
  <c r="ED77" i="1"/>
  <c r="ED76" i="1"/>
  <c r="ED3" i="1"/>
  <c r="ED75" i="1"/>
  <c r="ED74" i="1"/>
  <c r="ED73" i="1"/>
  <c r="ED72" i="1"/>
  <c r="ED71" i="1"/>
  <c r="ED70" i="1"/>
  <c r="ED64" i="1"/>
  <c r="ED65" i="1"/>
  <c r="EI65" i="1" s="1"/>
  <c r="ED62" i="1"/>
  <c r="ED61" i="1"/>
  <c r="ED60" i="1"/>
  <c r="ED59" i="1"/>
  <c r="ED58" i="1"/>
  <c r="ED57" i="1"/>
  <c r="ED56" i="1"/>
  <c r="ED55" i="1"/>
  <c r="EI55" i="1" s="1"/>
  <c r="ED53" i="1"/>
  <c r="ED52" i="1"/>
  <c r="ED51" i="1"/>
  <c r="ED50" i="1"/>
  <c r="ED49" i="1"/>
  <c r="ED48" i="1"/>
  <c r="ED47" i="1"/>
  <c r="ED45" i="1"/>
  <c r="ED44" i="1"/>
  <c r="ED43" i="1"/>
  <c r="EJ43" i="1" s="1"/>
  <c r="ED42" i="1"/>
  <c r="EJ42" i="1" s="1"/>
  <c r="ED41" i="1"/>
  <c r="EE41" i="1" s="1"/>
  <c r="ED40" i="1"/>
  <c r="ED39" i="1"/>
  <c r="ED25" i="1"/>
  <c r="ED37" i="1"/>
  <c r="ED36" i="1"/>
  <c r="ED35" i="1"/>
  <c r="EI35" i="1" s="1"/>
  <c r="ED34" i="1"/>
  <c r="ED33" i="1"/>
  <c r="ED32" i="1"/>
  <c r="ED31" i="1"/>
  <c r="ED30" i="1"/>
  <c r="ED29" i="1"/>
  <c r="ED28" i="1"/>
  <c r="ED26" i="1"/>
  <c r="ED24" i="1"/>
  <c r="ED23" i="1"/>
  <c r="ED22" i="1"/>
  <c r="ED21" i="1"/>
  <c r="ED20" i="1"/>
  <c r="ED19" i="1"/>
  <c r="ED18" i="1"/>
  <c r="ED17" i="1"/>
  <c r="ED16" i="1"/>
  <c r="ED15" i="1"/>
  <c r="ED14" i="1"/>
  <c r="ED13" i="1"/>
  <c r="EG13" i="1" s="1"/>
  <c r="ED12" i="1"/>
  <c r="ED11" i="1"/>
  <c r="ED10" i="1"/>
  <c r="ED9" i="1"/>
  <c r="ED8" i="1"/>
  <c r="ED7" i="1"/>
  <c r="ED6" i="1"/>
  <c r="ED5" i="1"/>
  <c r="DH100" i="1"/>
  <c r="DI100" i="1" s="1"/>
  <c r="DH99" i="1"/>
  <c r="DH98" i="1"/>
  <c r="DH96" i="1"/>
  <c r="DN96" i="1" s="1"/>
  <c r="DH94" i="1"/>
  <c r="DH93" i="1"/>
  <c r="DH92" i="1"/>
  <c r="DH91" i="1"/>
  <c r="DN91" i="1" s="1"/>
  <c r="DH90" i="1"/>
  <c r="DH89" i="1"/>
  <c r="DH88" i="1"/>
  <c r="DH87" i="1"/>
  <c r="DH86" i="1"/>
  <c r="DH85" i="1"/>
  <c r="DH84" i="1"/>
  <c r="DK84" i="1" s="1"/>
  <c r="DH83" i="1"/>
  <c r="DH82" i="1"/>
  <c r="DH81" i="1"/>
  <c r="DH80" i="1"/>
  <c r="DH79" i="1"/>
  <c r="DH78" i="1"/>
  <c r="DM78" i="1" s="1"/>
  <c r="DH77" i="1"/>
  <c r="DH76" i="1"/>
  <c r="DH3" i="1"/>
  <c r="DH75" i="1"/>
  <c r="DH74" i="1"/>
  <c r="DM74" i="1" s="1"/>
  <c r="DH73" i="1"/>
  <c r="DH72" i="1"/>
  <c r="DH71" i="1"/>
  <c r="DH70" i="1"/>
  <c r="DH64" i="1"/>
  <c r="DH65" i="1"/>
  <c r="DM65" i="1" s="1"/>
  <c r="DH62" i="1"/>
  <c r="DH61" i="1"/>
  <c r="DH60" i="1"/>
  <c r="DH59" i="1"/>
  <c r="DH58" i="1"/>
  <c r="DH57" i="1"/>
  <c r="DH56" i="1"/>
  <c r="DM56" i="1" s="1"/>
  <c r="DH55" i="1"/>
  <c r="DH53" i="1"/>
  <c r="DH52" i="1"/>
  <c r="DH51" i="1"/>
  <c r="DH50" i="1"/>
  <c r="DH49" i="1"/>
  <c r="DH48" i="1"/>
  <c r="DH47" i="1"/>
  <c r="DH45" i="1"/>
  <c r="DH44" i="1"/>
  <c r="DH43" i="1"/>
  <c r="DH42" i="1"/>
  <c r="DH41" i="1"/>
  <c r="DN41" i="1" s="1"/>
  <c r="DH40" i="1"/>
  <c r="DH39" i="1"/>
  <c r="DH25" i="1"/>
  <c r="DH37" i="1"/>
  <c r="DH36" i="1"/>
  <c r="DH35" i="1"/>
  <c r="DH34" i="1"/>
  <c r="DH33" i="1"/>
  <c r="DH32" i="1"/>
  <c r="DH31" i="1"/>
  <c r="DH30" i="1"/>
  <c r="DH29" i="1"/>
  <c r="DH28" i="1"/>
  <c r="DH26" i="1"/>
  <c r="DH24" i="1"/>
  <c r="DH23" i="1"/>
  <c r="DH22" i="1"/>
  <c r="DH21" i="1"/>
  <c r="DN21" i="1" s="1"/>
  <c r="DH20" i="1"/>
  <c r="DH19" i="1"/>
  <c r="DH18" i="1"/>
  <c r="DH17" i="1"/>
  <c r="DH16" i="1"/>
  <c r="DH15" i="1"/>
  <c r="DH14" i="1"/>
  <c r="DH13" i="1"/>
  <c r="DH12" i="1"/>
  <c r="DH11" i="1"/>
  <c r="DH10" i="1"/>
  <c r="DH9" i="1"/>
  <c r="DH8" i="1"/>
  <c r="DH7" i="1"/>
  <c r="DH6" i="1"/>
  <c r="DH5" i="1"/>
  <c r="DH4" i="1"/>
  <c r="CL5" i="1"/>
  <c r="CL6" i="1"/>
  <c r="CQ6" i="1" s="1"/>
  <c r="CL7" i="1"/>
  <c r="CL8" i="1"/>
  <c r="CL9" i="1"/>
  <c r="CQ9" i="1" s="1"/>
  <c r="CL10" i="1"/>
  <c r="CL11" i="1"/>
  <c r="CL12" i="1"/>
  <c r="CL13" i="1"/>
  <c r="CL14" i="1"/>
  <c r="CL15" i="1"/>
  <c r="CQ15" i="1" s="1"/>
  <c r="CL16" i="1"/>
  <c r="CL17" i="1"/>
  <c r="CL18" i="1"/>
  <c r="CL19" i="1"/>
  <c r="CL20" i="1"/>
  <c r="CL21" i="1"/>
  <c r="CP21" i="1" s="1"/>
  <c r="CL22" i="1"/>
  <c r="CL23" i="1"/>
  <c r="CQ23" i="1" s="1"/>
  <c r="CL24" i="1"/>
  <c r="CL26" i="1"/>
  <c r="CL28" i="1"/>
  <c r="CL29" i="1"/>
  <c r="CL30" i="1"/>
  <c r="CL31" i="1"/>
  <c r="CL32" i="1"/>
  <c r="CL33" i="1"/>
  <c r="CL34" i="1"/>
  <c r="CL35" i="1"/>
  <c r="CL36" i="1"/>
  <c r="CL37" i="1"/>
  <c r="CL25" i="1"/>
  <c r="CL39" i="1"/>
  <c r="CL40" i="1"/>
  <c r="CL41" i="1"/>
  <c r="CN41" i="1" s="1"/>
  <c r="CL42" i="1"/>
  <c r="CR42" i="1" s="1"/>
  <c r="CL43" i="1"/>
  <c r="CL44" i="1"/>
  <c r="CL45" i="1"/>
  <c r="CO45" i="1" s="1"/>
  <c r="CL47" i="1"/>
  <c r="CL48" i="1"/>
  <c r="CL49" i="1"/>
  <c r="CL50" i="1"/>
  <c r="CL51" i="1"/>
  <c r="CL52" i="1"/>
  <c r="CM52" i="1" s="1"/>
  <c r="CL53" i="1"/>
  <c r="CL55" i="1"/>
  <c r="CL56" i="1"/>
  <c r="CQ56" i="1" s="1"/>
  <c r="CL57" i="1"/>
  <c r="CL58" i="1"/>
  <c r="CL59" i="1"/>
  <c r="CL60" i="1"/>
  <c r="CL61" i="1"/>
  <c r="CL62" i="1"/>
  <c r="CL65" i="1"/>
  <c r="CQ65" i="1" s="1"/>
  <c r="CL64" i="1"/>
  <c r="CL70" i="1"/>
  <c r="CL71" i="1"/>
  <c r="CL72" i="1"/>
  <c r="CL73" i="1"/>
  <c r="CL74" i="1"/>
  <c r="CQ74" i="1" s="1"/>
  <c r="CL75" i="1"/>
  <c r="CL3" i="1"/>
  <c r="CL76" i="1"/>
  <c r="CL77" i="1"/>
  <c r="CL78" i="1"/>
  <c r="CL79" i="1"/>
  <c r="CL80" i="1"/>
  <c r="CL81" i="1"/>
  <c r="CL82" i="1"/>
  <c r="CL83" i="1"/>
  <c r="CL84" i="1"/>
  <c r="CM84" i="1" s="1"/>
  <c r="CL85" i="1"/>
  <c r="CL86" i="1"/>
  <c r="CL87" i="1"/>
  <c r="CL88" i="1"/>
  <c r="CL89" i="1"/>
  <c r="CL90" i="1"/>
  <c r="CL91" i="1"/>
  <c r="CN91" i="1" s="1"/>
  <c r="CL92" i="1"/>
  <c r="CL93" i="1"/>
  <c r="CL94" i="1"/>
  <c r="CL96" i="1"/>
  <c r="CL98" i="1"/>
  <c r="CP98" i="1" s="1"/>
  <c r="CL99" i="1"/>
  <c r="CL100" i="1"/>
  <c r="CL4" i="1"/>
  <c r="BQ4" i="1"/>
  <c r="BQ100" i="1"/>
  <c r="BQ99" i="1"/>
  <c r="BQ98" i="1"/>
  <c r="BQ96" i="1"/>
  <c r="BV96" i="1" s="1"/>
  <c r="BQ94" i="1"/>
  <c r="BQ93" i="1"/>
  <c r="BQ92" i="1"/>
  <c r="BQ91" i="1"/>
  <c r="BQ90" i="1"/>
  <c r="BQ89" i="1"/>
  <c r="BQ88" i="1"/>
  <c r="BQ87" i="1"/>
  <c r="BQ86" i="1"/>
  <c r="BQ85" i="1"/>
  <c r="BV85" i="1" s="1"/>
  <c r="BQ84" i="1"/>
  <c r="BQ83" i="1"/>
  <c r="BQ82" i="1"/>
  <c r="BQ81" i="1"/>
  <c r="BQ80" i="1"/>
  <c r="BQ79" i="1"/>
  <c r="BQ78" i="1"/>
  <c r="BQ77" i="1"/>
  <c r="BQ76" i="1"/>
  <c r="BQ3" i="1"/>
  <c r="BQ75" i="1"/>
  <c r="BQ74" i="1"/>
  <c r="BV74" i="1" s="1"/>
  <c r="BQ73" i="1"/>
  <c r="BQ72" i="1"/>
  <c r="BQ71" i="1"/>
  <c r="BQ70" i="1"/>
  <c r="BQ64" i="1"/>
  <c r="BQ65" i="1"/>
  <c r="BV65" i="1" s="1"/>
  <c r="BQ62" i="1"/>
  <c r="BQ61" i="1"/>
  <c r="BQ60" i="1"/>
  <c r="BQ59" i="1"/>
  <c r="BQ58" i="1"/>
  <c r="BQ57" i="1"/>
  <c r="BQ56" i="1"/>
  <c r="BV56" i="1" s="1"/>
  <c r="BQ55" i="1"/>
  <c r="BV55" i="1" s="1"/>
  <c r="BQ53" i="1"/>
  <c r="BQ52" i="1"/>
  <c r="BQ51" i="1"/>
  <c r="BQ50" i="1"/>
  <c r="BQ49" i="1"/>
  <c r="BQ48" i="1"/>
  <c r="BQ47" i="1"/>
  <c r="BQ45" i="1"/>
  <c r="BQ44" i="1"/>
  <c r="BQ43" i="1"/>
  <c r="BQ42" i="1"/>
  <c r="BQ41" i="1"/>
  <c r="BQ40" i="1"/>
  <c r="BQ39" i="1"/>
  <c r="BQ25" i="1"/>
  <c r="BQ37" i="1"/>
  <c r="BQ36" i="1"/>
  <c r="BQ35" i="1"/>
  <c r="BV35" i="1" s="1"/>
  <c r="BQ34" i="1"/>
  <c r="BQ33" i="1"/>
  <c r="BQ32" i="1"/>
  <c r="BQ31" i="1"/>
  <c r="BQ30" i="1"/>
  <c r="BQ29" i="1"/>
  <c r="BQ28" i="1"/>
  <c r="BQ26" i="1"/>
  <c r="BQ24" i="1"/>
  <c r="BQ23" i="1"/>
  <c r="BV23" i="1" s="1"/>
  <c r="BQ22" i="1"/>
  <c r="BQ21" i="1"/>
  <c r="BQ20" i="1"/>
  <c r="BQ19" i="1"/>
  <c r="BQ18" i="1"/>
  <c r="BQ17" i="1"/>
  <c r="BQ16" i="1"/>
  <c r="BV16" i="1" s="1"/>
  <c r="BQ15" i="1"/>
  <c r="BV15" i="1" s="1"/>
  <c r="BQ14" i="1"/>
  <c r="BQ13" i="1"/>
  <c r="BQ12" i="1"/>
  <c r="BQ11" i="1"/>
  <c r="BQ10" i="1"/>
  <c r="BQ9" i="1"/>
  <c r="BV9" i="1" s="1"/>
  <c r="BQ8" i="1"/>
  <c r="BQ7" i="1"/>
  <c r="BQ6" i="1"/>
  <c r="BV6" i="1" s="1"/>
  <c r="BQ5" i="1"/>
  <c r="BC100" i="1"/>
  <c r="BG100" i="1" s="1"/>
  <c r="BC99" i="1"/>
  <c r="BC98" i="1"/>
  <c r="BG98" i="1" s="1"/>
  <c r="BC96" i="1"/>
  <c r="BF96" i="1" s="1"/>
  <c r="BC94" i="1"/>
  <c r="BC93" i="1"/>
  <c r="BC92" i="1"/>
  <c r="BC91" i="1"/>
  <c r="BC90" i="1"/>
  <c r="BC89" i="1"/>
  <c r="BC88" i="1"/>
  <c r="BC87" i="1"/>
  <c r="BC86" i="1"/>
  <c r="BC85" i="1"/>
  <c r="BC84" i="1"/>
  <c r="BC83" i="1"/>
  <c r="BC82" i="1"/>
  <c r="BC81" i="1"/>
  <c r="BC80" i="1"/>
  <c r="BC79" i="1"/>
  <c r="BC78" i="1"/>
  <c r="BC77" i="1"/>
  <c r="BC76" i="1"/>
  <c r="BC3" i="1"/>
  <c r="BC75" i="1"/>
  <c r="BC74" i="1"/>
  <c r="BH74" i="1" s="1"/>
  <c r="BC73" i="1"/>
  <c r="BC72" i="1"/>
  <c r="BC71" i="1"/>
  <c r="BC70" i="1"/>
  <c r="BC64" i="1"/>
  <c r="BC65" i="1"/>
  <c r="BC62" i="1"/>
  <c r="BC61" i="1"/>
  <c r="BC60" i="1"/>
  <c r="BC59" i="1"/>
  <c r="BC58" i="1"/>
  <c r="BC57" i="1"/>
  <c r="BC56" i="1"/>
  <c r="BH56" i="1" s="1"/>
  <c r="BC55" i="1"/>
  <c r="BC53" i="1"/>
  <c r="BC52" i="1"/>
  <c r="BF52" i="1" s="1"/>
  <c r="BC51" i="1"/>
  <c r="BC50" i="1"/>
  <c r="BC49" i="1"/>
  <c r="BC48" i="1"/>
  <c r="BC47" i="1"/>
  <c r="BC45" i="1"/>
  <c r="BC44" i="1"/>
  <c r="BC43" i="1"/>
  <c r="BF43" i="1" s="1"/>
  <c r="BC42" i="1"/>
  <c r="BC41" i="1"/>
  <c r="BG41" i="1" s="1"/>
  <c r="BC40" i="1"/>
  <c r="BC39" i="1"/>
  <c r="BC25" i="1"/>
  <c r="BC37" i="1"/>
  <c r="BC36" i="1"/>
  <c r="BC35" i="1"/>
  <c r="BC34" i="1"/>
  <c r="BC33" i="1"/>
  <c r="BC32" i="1"/>
  <c r="BC31" i="1"/>
  <c r="BC30" i="1"/>
  <c r="BC29" i="1"/>
  <c r="BC28" i="1"/>
  <c r="BC26" i="1"/>
  <c r="BC24" i="1"/>
  <c r="BH24" i="1" s="1"/>
  <c r="BC23" i="1"/>
  <c r="BC22" i="1"/>
  <c r="BC21" i="1"/>
  <c r="BG21" i="1" s="1"/>
  <c r="BC20" i="1"/>
  <c r="BC19" i="1"/>
  <c r="BC18" i="1"/>
  <c r="BC17" i="1"/>
  <c r="BC16" i="1"/>
  <c r="BH16" i="1" s="1"/>
  <c r="BC15" i="1"/>
  <c r="BC14" i="1"/>
  <c r="BC13" i="1"/>
  <c r="BC12" i="1"/>
  <c r="BC11" i="1"/>
  <c r="BC10" i="1"/>
  <c r="BC9" i="1"/>
  <c r="BC8" i="1"/>
  <c r="BC7" i="1"/>
  <c r="BC6" i="1"/>
  <c r="BC5" i="1"/>
  <c r="BC4" i="1"/>
  <c r="AO4" i="1"/>
  <c r="AO100" i="1"/>
  <c r="AO99" i="1"/>
  <c r="AP99" i="1" s="1"/>
  <c r="AO98" i="1"/>
  <c r="AR98" i="1" s="1"/>
  <c r="AO96" i="1"/>
  <c r="AT96" i="1" s="1"/>
  <c r="AO94" i="1"/>
  <c r="AO93" i="1"/>
  <c r="AO92" i="1"/>
  <c r="AO91" i="1"/>
  <c r="AO90" i="1"/>
  <c r="AO89" i="1"/>
  <c r="AO88" i="1"/>
  <c r="AO87" i="1"/>
  <c r="AP87" i="1" s="1"/>
  <c r="AO86" i="1"/>
  <c r="AO85" i="1"/>
  <c r="AO84" i="1"/>
  <c r="AO83" i="1"/>
  <c r="AO82" i="1"/>
  <c r="AO81" i="1"/>
  <c r="AO80" i="1"/>
  <c r="AO79" i="1"/>
  <c r="AO78" i="1"/>
  <c r="AT78" i="1" s="1"/>
  <c r="AO77" i="1"/>
  <c r="AO76" i="1"/>
  <c r="AO3" i="1"/>
  <c r="AO75" i="1"/>
  <c r="AO74" i="1"/>
  <c r="AO73" i="1"/>
  <c r="AO72" i="1"/>
  <c r="AO71" i="1"/>
  <c r="AO70" i="1"/>
  <c r="AO64" i="1"/>
  <c r="AO65" i="1"/>
  <c r="AO62" i="1"/>
  <c r="AO61" i="1"/>
  <c r="AO60" i="1"/>
  <c r="AO59" i="1"/>
  <c r="AO58" i="1"/>
  <c r="AO57" i="1"/>
  <c r="AO56" i="1"/>
  <c r="AO55" i="1"/>
  <c r="AO53" i="1"/>
  <c r="AO52" i="1"/>
  <c r="AP52" i="1" s="1"/>
  <c r="AO51" i="1"/>
  <c r="AO50" i="1"/>
  <c r="AO49" i="1"/>
  <c r="AO48" i="1"/>
  <c r="AO47" i="1"/>
  <c r="AO45" i="1"/>
  <c r="AO44" i="1"/>
  <c r="AO43" i="1"/>
  <c r="AO42" i="1"/>
  <c r="AO41" i="1"/>
  <c r="AQ41" i="1" s="1"/>
  <c r="AO40" i="1"/>
  <c r="AO39" i="1"/>
  <c r="AO25" i="1"/>
  <c r="AO37" i="1"/>
  <c r="AO36" i="1"/>
  <c r="AO35" i="1"/>
  <c r="AO34" i="1"/>
  <c r="AO33" i="1"/>
  <c r="AO32" i="1"/>
  <c r="AO31" i="1"/>
  <c r="AO30" i="1"/>
  <c r="AO29" i="1"/>
  <c r="AO28" i="1"/>
  <c r="AO26" i="1"/>
  <c r="AO24" i="1"/>
  <c r="AT24" i="1" s="1"/>
  <c r="AO23" i="1"/>
  <c r="AT23" i="1" s="1"/>
  <c r="AO22" i="1"/>
  <c r="AO21" i="1"/>
  <c r="AR21" i="1" s="1"/>
  <c r="AO20" i="1"/>
  <c r="AO19" i="1"/>
  <c r="AO18" i="1"/>
  <c r="AO17" i="1"/>
  <c r="AO16" i="1"/>
  <c r="AT16" i="1" s="1"/>
  <c r="AO15" i="1"/>
  <c r="AO14" i="1"/>
  <c r="AO13" i="1"/>
  <c r="AQ13" i="1" s="1"/>
  <c r="AO12" i="1"/>
  <c r="AO11" i="1"/>
  <c r="AO10" i="1"/>
  <c r="AO9" i="1"/>
  <c r="AT9" i="1" s="1"/>
  <c r="AO8" i="1"/>
  <c r="AO7" i="1"/>
  <c r="AO6" i="1"/>
  <c r="AT6" i="1" s="1"/>
  <c r="AO5" i="1"/>
  <c r="AA5" i="1"/>
  <c r="AA6" i="1"/>
  <c r="AA7" i="1"/>
  <c r="AA8" i="1"/>
  <c r="AA9" i="1"/>
  <c r="AF9" i="1" s="1"/>
  <c r="AA10" i="1"/>
  <c r="AA11" i="1"/>
  <c r="AA12" i="1"/>
  <c r="AA13" i="1"/>
  <c r="AA14" i="1"/>
  <c r="AA15" i="1"/>
  <c r="AF15" i="1" s="1"/>
  <c r="AA16" i="1"/>
  <c r="AA17" i="1"/>
  <c r="AA18" i="1"/>
  <c r="AA19" i="1"/>
  <c r="AA20" i="1"/>
  <c r="AA21" i="1"/>
  <c r="AA22" i="1"/>
  <c r="AA23" i="1"/>
  <c r="AF23" i="1" s="1"/>
  <c r="AA24" i="1"/>
  <c r="AA26" i="1"/>
  <c r="AA28" i="1"/>
  <c r="AA29" i="1"/>
  <c r="AA30" i="1"/>
  <c r="AA31" i="1"/>
  <c r="AA32" i="1"/>
  <c r="AA33" i="1"/>
  <c r="AA34" i="1"/>
  <c r="AA35" i="1"/>
  <c r="AA36" i="1"/>
  <c r="AA37" i="1"/>
  <c r="AA25" i="1"/>
  <c r="AA39" i="1"/>
  <c r="AA40" i="1"/>
  <c r="AA41" i="1"/>
  <c r="AA42" i="1"/>
  <c r="AA43" i="1"/>
  <c r="AA44" i="1"/>
  <c r="AA45" i="1"/>
  <c r="AA47" i="1"/>
  <c r="AA48" i="1"/>
  <c r="AA49" i="1"/>
  <c r="AA50" i="1"/>
  <c r="AA51" i="1"/>
  <c r="AA52" i="1"/>
  <c r="AA53" i="1"/>
  <c r="AA55" i="1"/>
  <c r="AF55" i="1" s="1"/>
  <c r="AA56" i="1"/>
  <c r="AA57" i="1"/>
  <c r="AA58" i="1"/>
  <c r="AA59" i="1"/>
  <c r="AA60" i="1"/>
  <c r="AA61" i="1"/>
  <c r="AA62" i="1"/>
  <c r="AA65" i="1"/>
  <c r="AF65" i="1" s="1"/>
  <c r="AA64" i="1"/>
  <c r="AA70" i="1"/>
  <c r="AA71" i="1"/>
  <c r="AA72" i="1"/>
  <c r="AA73" i="1"/>
  <c r="AA74" i="1"/>
  <c r="AA75" i="1"/>
  <c r="AA3" i="1"/>
  <c r="AA76" i="1"/>
  <c r="AA77" i="1"/>
  <c r="AA78" i="1"/>
  <c r="AF78" i="1" s="1"/>
  <c r="AA79" i="1"/>
  <c r="AA80" i="1"/>
  <c r="AA81" i="1"/>
  <c r="AA82" i="1"/>
  <c r="AA83" i="1"/>
  <c r="AA84" i="1"/>
  <c r="AA85" i="1"/>
  <c r="AA86" i="1"/>
  <c r="AA87" i="1"/>
  <c r="AA88" i="1"/>
  <c r="AA89" i="1"/>
  <c r="AA90" i="1"/>
  <c r="AA91" i="1"/>
  <c r="AA92" i="1"/>
  <c r="AA93" i="1"/>
  <c r="AA94" i="1"/>
  <c r="AA96" i="1"/>
  <c r="AA98" i="1"/>
  <c r="AA99" i="1"/>
  <c r="AA100" i="1"/>
  <c r="AA101" i="1"/>
  <c r="AA4" i="1"/>
  <c r="M3" i="1"/>
  <c r="N3" i="1" l="1"/>
  <c r="AE5" i="1"/>
  <c r="AC53" i="1"/>
  <c r="AC36" i="1"/>
  <c r="AB18" i="1"/>
  <c r="AB89" i="1"/>
  <c r="AB74" i="1"/>
  <c r="AF74" i="1"/>
  <c r="AC35" i="1"/>
  <c r="AF35" i="1"/>
  <c r="AC57" i="1"/>
  <c r="AC73" i="1"/>
  <c r="AB51" i="1"/>
  <c r="AB34" i="1"/>
  <c r="AB16" i="1"/>
  <c r="AF16" i="1"/>
  <c r="AB93" i="1"/>
  <c r="AD56" i="1"/>
  <c r="AF56" i="1"/>
  <c r="AB72" i="1"/>
  <c r="AB77" i="1"/>
  <c r="AB49" i="1"/>
  <c r="AB32" i="1"/>
  <c r="AE85" i="1"/>
  <c r="AF85" i="1"/>
  <c r="AB31" i="1"/>
  <c r="AC64" i="1"/>
  <c r="AB47" i="1"/>
  <c r="AC12" i="1"/>
  <c r="AC29" i="1"/>
  <c r="AE11" i="1"/>
  <c r="AD82" i="1"/>
  <c r="AB44" i="1"/>
  <c r="AE28" i="1"/>
  <c r="AB10" i="1"/>
  <c r="AC20" i="1"/>
  <c r="AB61" i="1"/>
  <c r="AC80" i="1"/>
  <c r="AB79" i="1"/>
  <c r="AE59" i="1"/>
  <c r="AC39" i="1"/>
  <c r="AB24" i="1"/>
  <c r="AF24" i="1"/>
  <c r="AC94" i="1"/>
  <c r="AB58" i="1"/>
  <c r="AB40" i="1"/>
  <c r="AD22" i="1"/>
  <c r="AC6" i="1"/>
  <c r="AF6" i="1"/>
  <c r="AR7" i="1"/>
  <c r="AQ25" i="1"/>
  <c r="AQ56" i="1"/>
  <c r="AT56" i="1"/>
  <c r="AP76" i="1"/>
  <c r="AQ79" i="1"/>
  <c r="AP5" i="1"/>
  <c r="AQ93" i="1"/>
  <c r="AR59" i="1"/>
  <c r="AR26" i="1"/>
  <c r="AR61" i="1"/>
  <c r="AR81" i="1"/>
  <c r="AP44" i="1"/>
  <c r="AQ82" i="1"/>
  <c r="AP94" i="1"/>
  <c r="AP65" i="1"/>
  <c r="AT65" i="1"/>
  <c r="AQ8" i="1"/>
  <c r="AP48" i="1"/>
  <c r="AP70" i="1"/>
  <c r="AR85" i="1"/>
  <c r="AT85" i="1"/>
  <c r="AP15" i="1"/>
  <c r="AT15" i="1"/>
  <c r="AQ34" i="1"/>
  <c r="AQ51" i="1"/>
  <c r="AP22" i="1"/>
  <c r="AP35" i="1"/>
  <c r="AT35" i="1"/>
  <c r="AS74" i="1"/>
  <c r="AT74" i="1"/>
  <c r="AQ18" i="1"/>
  <c r="AP90" i="1"/>
  <c r="AP19" i="1"/>
  <c r="AR37" i="1"/>
  <c r="AR55" i="1"/>
  <c r="AT55" i="1"/>
  <c r="BF12" i="1"/>
  <c r="BG47" i="1"/>
  <c r="BF64" i="1"/>
  <c r="BG31" i="1"/>
  <c r="BE48" i="1"/>
  <c r="BG85" i="1"/>
  <c r="BH85" i="1"/>
  <c r="BF86" i="1"/>
  <c r="BD15" i="1"/>
  <c r="BH15" i="1"/>
  <c r="BE33" i="1"/>
  <c r="BE50" i="1"/>
  <c r="BF34" i="1"/>
  <c r="BF51" i="1"/>
  <c r="BF73" i="1"/>
  <c r="BG71" i="1"/>
  <c r="BE17" i="1"/>
  <c r="BF35" i="1"/>
  <c r="BH35" i="1"/>
  <c r="BG89" i="1"/>
  <c r="BF18" i="1"/>
  <c r="BF36" i="1"/>
  <c r="BF53" i="1"/>
  <c r="BD90" i="1"/>
  <c r="BF19" i="1"/>
  <c r="BG37" i="1"/>
  <c r="BG55" i="1"/>
  <c r="BH55" i="1"/>
  <c r="BG3" i="1"/>
  <c r="BF4" i="1"/>
  <c r="BF20" i="1"/>
  <c r="BE76" i="1"/>
  <c r="BE92" i="1"/>
  <c r="BF5" i="1"/>
  <c r="BG39" i="1"/>
  <c r="BG57" i="1"/>
  <c r="BF93" i="1"/>
  <c r="BF6" i="1"/>
  <c r="BH6" i="1"/>
  <c r="BE78" i="1"/>
  <c r="BH78" i="1"/>
  <c r="BF94" i="1"/>
  <c r="BG7" i="1"/>
  <c r="BG23" i="1"/>
  <c r="BH23" i="1"/>
  <c r="BG59" i="1"/>
  <c r="BF79" i="1"/>
  <c r="BF60" i="1"/>
  <c r="BF80" i="1"/>
  <c r="BG9" i="1"/>
  <c r="BH9" i="1"/>
  <c r="BG26" i="1"/>
  <c r="BG81" i="1"/>
  <c r="BF29" i="1"/>
  <c r="BE65" i="1"/>
  <c r="BH65" i="1"/>
  <c r="BG83" i="1"/>
  <c r="BU78" i="1"/>
  <c r="BV78" i="1"/>
  <c r="BS24" i="1"/>
  <c r="BV24" i="1"/>
  <c r="BT60" i="1"/>
  <c r="BU31" i="1"/>
  <c r="BU33" i="1"/>
  <c r="BU50" i="1"/>
  <c r="BS72" i="1"/>
  <c r="BT73" i="1"/>
  <c r="BU17" i="1"/>
  <c r="BU3" i="1"/>
  <c r="BU92" i="1"/>
  <c r="BT29" i="1"/>
  <c r="CR34" i="1"/>
  <c r="CM72" i="1"/>
  <c r="CN49" i="1"/>
  <c r="CN32" i="1"/>
  <c r="CO14" i="1"/>
  <c r="CN16" i="1"/>
  <c r="CQ16" i="1"/>
  <c r="CN85" i="1"/>
  <c r="CQ85" i="1"/>
  <c r="CM31" i="1"/>
  <c r="CM35" i="1"/>
  <c r="CQ35" i="1"/>
  <c r="CR11" i="1"/>
  <c r="CO62" i="1"/>
  <c r="CR28" i="1"/>
  <c r="CM10" i="1"/>
  <c r="CM89" i="1"/>
  <c r="CM47" i="1"/>
  <c r="CP81" i="1"/>
  <c r="CN26" i="1"/>
  <c r="CO88" i="1"/>
  <c r="CO30" i="1"/>
  <c r="CM24" i="1"/>
  <c r="CQ24" i="1"/>
  <c r="CP7" i="1"/>
  <c r="CM94" i="1"/>
  <c r="CM78" i="1"/>
  <c r="CQ78" i="1"/>
  <c r="CM58" i="1"/>
  <c r="CM40" i="1"/>
  <c r="CR93" i="1"/>
  <c r="CN77" i="1"/>
  <c r="CM5" i="1"/>
  <c r="CR51" i="1"/>
  <c r="CN59" i="1"/>
  <c r="CM92" i="1"/>
  <c r="CR79" i="1"/>
  <c r="CM3" i="1"/>
  <c r="CP55" i="1"/>
  <c r="CQ55" i="1"/>
  <c r="CP37" i="1"/>
  <c r="CM19" i="1"/>
  <c r="CO75" i="1"/>
  <c r="CR18" i="1"/>
  <c r="DN19" i="1"/>
  <c r="DN59" i="1"/>
  <c r="DK24" i="1"/>
  <c r="DM24" i="1"/>
  <c r="DN80" i="1"/>
  <c r="DK9" i="1"/>
  <c r="DM9" i="1"/>
  <c r="DN26" i="1"/>
  <c r="DN7" i="1"/>
  <c r="DK10" i="1"/>
  <c r="DI28" i="1"/>
  <c r="DK23" i="1"/>
  <c r="DM23" i="1"/>
  <c r="DI11" i="1"/>
  <c r="DJ29" i="1"/>
  <c r="DN31" i="1"/>
  <c r="DN48" i="1"/>
  <c r="DN85" i="1"/>
  <c r="DM85" i="1"/>
  <c r="DJ12" i="1"/>
  <c r="DN14" i="1"/>
  <c r="DN32" i="1"/>
  <c r="DN49" i="1"/>
  <c r="DN86" i="1"/>
  <c r="DN64" i="1"/>
  <c r="DN15" i="1"/>
  <c r="DM15" i="1"/>
  <c r="DK72" i="1"/>
  <c r="DN30" i="1"/>
  <c r="DN16" i="1"/>
  <c r="DM16" i="1"/>
  <c r="DI34" i="1"/>
  <c r="DI73" i="1"/>
  <c r="DN35" i="1"/>
  <c r="DM35" i="1"/>
  <c r="DN89" i="1"/>
  <c r="DN47" i="1"/>
  <c r="DI18" i="1"/>
  <c r="DN36" i="1"/>
  <c r="DN53" i="1"/>
  <c r="DJ75" i="1"/>
  <c r="DL90" i="1"/>
  <c r="DN3" i="1"/>
  <c r="DN55" i="1"/>
  <c r="DM55" i="1"/>
  <c r="DN4" i="1"/>
  <c r="DN20" i="1"/>
  <c r="DI76" i="1"/>
  <c r="DN5" i="1"/>
  <c r="DN57" i="1"/>
  <c r="DN37" i="1"/>
  <c r="DN6" i="1"/>
  <c r="DM6" i="1"/>
  <c r="DL40" i="1"/>
  <c r="DL58" i="1"/>
  <c r="EE17" i="1"/>
  <c r="EG74" i="1"/>
  <c r="EI74" i="1"/>
  <c r="EG89" i="1"/>
  <c r="EG36" i="1"/>
  <c r="EG53" i="1"/>
  <c r="EG3" i="1"/>
  <c r="EG20" i="1"/>
  <c r="EJ25" i="1"/>
  <c r="EJ56" i="1"/>
  <c r="EI56" i="1"/>
  <c r="EE92" i="1"/>
  <c r="EG6" i="1"/>
  <c r="EI6" i="1"/>
  <c r="EJ22" i="1"/>
  <c r="EG40" i="1"/>
  <c r="EE78" i="1"/>
  <c r="EI78" i="1"/>
  <c r="EE23" i="1"/>
  <c r="EI23" i="1"/>
  <c r="EE59" i="1"/>
  <c r="EH8" i="1"/>
  <c r="EG24" i="1"/>
  <c r="EI24" i="1"/>
  <c r="EJ60" i="1"/>
  <c r="EG80" i="1"/>
  <c r="EE9" i="1"/>
  <c r="EI9" i="1"/>
  <c r="EE26" i="1"/>
  <c r="EG61" i="1"/>
  <c r="EG10" i="1"/>
  <c r="EJ28" i="1"/>
  <c r="EG44" i="1"/>
  <c r="EJ82" i="1"/>
  <c r="EJ11" i="1"/>
  <c r="EJ29" i="1"/>
  <c r="EJ12" i="1"/>
  <c r="EG47" i="1"/>
  <c r="EG64" i="1"/>
  <c r="EG31" i="1"/>
  <c r="EE48" i="1"/>
  <c r="EJ70" i="1"/>
  <c r="EE85" i="1"/>
  <c r="EI85" i="1"/>
  <c r="EF32" i="1"/>
  <c r="EJ86" i="1"/>
  <c r="EF77" i="1"/>
  <c r="EE15" i="1"/>
  <c r="EI15" i="1"/>
  <c r="EE33" i="1"/>
  <c r="EE50" i="1"/>
  <c r="EG16" i="1"/>
  <c r="EI16" i="1"/>
  <c r="EJ73" i="1"/>
  <c r="FD12" i="1"/>
  <c r="FF30" i="1"/>
  <c r="FB47" i="1"/>
  <c r="FF64" i="1"/>
  <c r="FF44" i="1"/>
  <c r="FB31" i="1"/>
  <c r="FF48" i="1"/>
  <c r="FB70" i="1"/>
  <c r="FF85" i="1"/>
  <c r="FE85" i="1"/>
  <c r="FF14" i="1"/>
  <c r="FF32" i="1"/>
  <c r="FF49" i="1"/>
  <c r="FF71" i="1"/>
  <c r="FD86" i="1"/>
  <c r="FF15" i="1"/>
  <c r="FE15" i="1"/>
  <c r="FF33" i="1"/>
  <c r="FF50" i="1"/>
  <c r="FF72" i="1"/>
  <c r="FF16" i="1"/>
  <c r="FE16" i="1"/>
  <c r="FF34" i="1"/>
  <c r="FF51" i="1"/>
  <c r="FD73" i="1"/>
  <c r="FF88" i="1"/>
  <c r="FF17" i="1"/>
  <c r="FD35" i="1"/>
  <c r="FE35" i="1"/>
  <c r="FF74" i="1"/>
  <c r="FE74" i="1"/>
  <c r="FB89" i="1"/>
  <c r="FF18" i="1"/>
  <c r="FF36" i="1"/>
  <c r="FF53" i="1"/>
  <c r="FF75" i="1"/>
  <c r="FF90" i="1"/>
  <c r="FD19" i="1"/>
  <c r="FF37" i="1"/>
  <c r="FF55" i="1"/>
  <c r="FE55" i="1"/>
  <c r="FB3" i="1"/>
  <c r="FB82" i="1"/>
  <c r="FF4" i="1"/>
  <c r="FF20" i="1"/>
  <c r="FB25" i="1"/>
  <c r="FB56" i="1"/>
  <c r="FE56" i="1"/>
  <c r="FF76" i="1"/>
  <c r="FF92" i="1"/>
  <c r="FF28" i="1"/>
  <c r="FD5" i="1"/>
  <c r="FF39" i="1"/>
  <c r="FF57" i="1"/>
  <c r="FF77" i="1"/>
  <c r="FF93" i="1"/>
  <c r="FF10" i="1"/>
  <c r="FF11" i="1"/>
  <c r="FF6" i="1"/>
  <c r="FE6" i="1"/>
  <c r="FB22" i="1"/>
  <c r="FF40" i="1"/>
  <c r="FF58" i="1"/>
  <c r="FF78" i="1"/>
  <c r="FE78" i="1"/>
  <c r="FD94" i="1"/>
  <c r="FF83" i="1"/>
  <c r="FF7" i="1"/>
  <c r="FF23" i="1"/>
  <c r="FE23" i="1"/>
  <c r="FF59" i="1"/>
  <c r="FF79" i="1"/>
  <c r="FF62" i="1"/>
  <c r="FD29" i="1"/>
  <c r="FB8" i="1"/>
  <c r="FF24" i="1"/>
  <c r="FE24" i="1"/>
  <c r="FD60" i="1"/>
  <c r="FF80" i="1"/>
  <c r="FF65" i="1"/>
  <c r="FE65" i="1"/>
  <c r="FF9" i="1"/>
  <c r="FE9" i="1"/>
  <c r="FF26" i="1"/>
  <c r="FF61" i="1"/>
  <c r="FF81" i="1"/>
  <c r="AB91" i="1"/>
  <c r="AF91" i="1"/>
  <c r="AE52" i="1"/>
  <c r="AB13" i="1"/>
  <c r="AC100" i="1"/>
  <c r="AE42" i="1"/>
  <c r="AC96" i="1"/>
  <c r="AF96" i="1"/>
  <c r="AD84" i="1"/>
  <c r="AB87" i="1"/>
  <c r="AE101" i="1"/>
  <c r="AD101" i="1"/>
  <c r="AC101" i="1"/>
  <c r="AB101" i="1"/>
  <c r="K15" i="6"/>
  <c r="FA85" i="1"/>
  <c r="FA59" i="1"/>
  <c r="EF36" i="1"/>
  <c r="EE60" i="1"/>
  <c r="EH47" i="1"/>
  <c r="FA17" i="1"/>
  <c r="FC99" i="1"/>
  <c r="EH70" i="1"/>
  <c r="FC22" i="1"/>
  <c r="DL28" i="1"/>
  <c r="EG87" i="1"/>
  <c r="FA26" i="1"/>
  <c r="DK91" i="1"/>
  <c r="FC70" i="1"/>
  <c r="FC31" i="1"/>
  <c r="FA33" i="1"/>
  <c r="FC3" i="1"/>
  <c r="FC25" i="1"/>
  <c r="FA78" i="1"/>
  <c r="FA41" i="1"/>
  <c r="FC82" i="1"/>
  <c r="FC47" i="1"/>
  <c r="EJ8" i="1"/>
  <c r="FC8" i="1"/>
  <c r="FA50" i="1"/>
  <c r="EF17" i="1"/>
  <c r="FC89" i="1"/>
  <c r="FC56" i="1"/>
  <c r="FA92" i="1"/>
  <c r="K17" i="6"/>
  <c r="DJ5" i="1"/>
  <c r="DI29" i="1"/>
  <c r="EF10" i="1"/>
  <c r="EH17" i="1"/>
  <c r="EE29" i="1"/>
  <c r="EJ47" i="1"/>
  <c r="EJ79" i="1"/>
  <c r="EH88" i="1"/>
  <c r="FF5" i="1"/>
  <c r="FD8" i="1"/>
  <c r="FF12" i="1"/>
  <c r="FB17" i="1"/>
  <c r="FF19" i="1"/>
  <c r="FD22" i="1"/>
  <c r="FB26" i="1"/>
  <c r="FF29" i="1"/>
  <c r="FD31" i="1"/>
  <c r="FB33" i="1"/>
  <c r="FF35" i="1"/>
  <c r="FD25" i="1"/>
  <c r="FB41" i="1"/>
  <c r="FF43" i="1"/>
  <c r="FD47" i="1"/>
  <c r="FB50" i="1"/>
  <c r="FF52" i="1"/>
  <c r="FD56" i="1"/>
  <c r="FB59" i="1"/>
  <c r="FF60" i="1"/>
  <c r="FD70" i="1"/>
  <c r="FF73" i="1"/>
  <c r="FD3" i="1"/>
  <c r="FB78" i="1"/>
  <c r="FD82" i="1"/>
  <c r="FB85" i="1"/>
  <c r="FF86" i="1"/>
  <c r="FD89" i="1"/>
  <c r="FB92" i="1"/>
  <c r="FF94" i="1"/>
  <c r="FD99" i="1"/>
  <c r="DN29" i="1"/>
  <c r="EH25" i="1"/>
  <c r="EF50" i="1"/>
  <c r="EF61" i="1"/>
  <c r="FA6" i="1"/>
  <c r="FA13" i="1"/>
  <c r="FC17" i="1"/>
  <c r="FA20" i="1"/>
  <c r="FC26" i="1"/>
  <c r="FC33" i="1"/>
  <c r="FA36" i="1"/>
  <c r="FC41" i="1"/>
  <c r="FA44" i="1"/>
  <c r="FC50" i="1"/>
  <c r="FA53" i="1"/>
  <c r="FC59" i="1"/>
  <c r="FA61" i="1"/>
  <c r="FA64" i="1"/>
  <c r="FA74" i="1"/>
  <c r="FC78" i="1"/>
  <c r="FA80" i="1"/>
  <c r="FC85" i="1"/>
  <c r="FA87" i="1"/>
  <c r="FC92" i="1"/>
  <c r="FA96" i="1"/>
  <c r="FE99" i="1"/>
  <c r="DL10" i="1"/>
  <c r="DK32" i="1"/>
  <c r="EJ18" i="1"/>
  <c r="EH50" i="1"/>
  <c r="EH89" i="1"/>
  <c r="FB6" i="1"/>
  <c r="FF8" i="1"/>
  <c r="FB13" i="1"/>
  <c r="FD17" i="1"/>
  <c r="FB20" i="1"/>
  <c r="FF22" i="1"/>
  <c r="FD26" i="1"/>
  <c r="FF31" i="1"/>
  <c r="FD33" i="1"/>
  <c r="FB36" i="1"/>
  <c r="FF25" i="1"/>
  <c r="FD41" i="1"/>
  <c r="FB44" i="1"/>
  <c r="FF47" i="1"/>
  <c r="FD50" i="1"/>
  <c r="FB53" i="1"/>
  <c r="FF56" i="1"/>
  <c r="FD59" i="1"/>
  <c r="FB61" i="1"/>
  <c r="FB64" i="1"/>
  <c r="FF70" i="1"/>
  <c r="FB74" i="1"/>
  <c r="FF3" i="1"/>
  <c r="FD78" i="1"/>
  <c r="FB80" i="1"/>
  <c r="FF82" i="1"/>
  <c r="FD85" i="1"/>
  <c r="FB87" i="1"/>
  <c r="FF89" i="1"/>
  <c r="FD92" i="1"/>
  <c r="FB96" i="1"/>
  <c r="FF99" i="1"/>
  <c r="DJ11" i="1"/>
  <c r="DL32" i="1"/>
  <c r="EE19" i="1"/>
  <c r="EF40" i="1"/>
  <c r="EH62" i="1"/>
  <c r="EF80" i="1"/>
  <c r="EJ89" i="1"/>
  <c r="FC6" i="1"/>
  <c r="FA9" i="1"/>
  <c r="FC13" i="1"/>
  <c r="FA15" i="1"/>
  <c r="FC20" i="1"/>
  <c r="FA23" i="1"/>
  <c r="FC36" i="1"/>
  <c r="FA39" i="1"/>
  <c r="FC44" i="1"/>
  <c r="FA48" i="1"/>
  <c r="FC53" i="1"/>
  <c r="FA57" i="1"/>
  <c r="FC61" i="1"/>
  <c r="FA65" i="1"/>
  <c r="FC64" i="1"/>
  <c r="FA71" i="1"/>
  <c r="FC74" i="1"/>
  <c r="FA76" i="1"/>
  <c r="FC80" i="1"/>
  <c r="FA83" i="1"/>
  <c r="FC87" i="1"/>
  <c r="FA90" i="1"/>
  <c r="FC96" i="1"/>
  <c r="FA100" i="1"/>
  <c r="DL11" i="1"/>
  <c r="DJ34" i="1"/>
  <c r="EJ19" i="1"/>
  <c r="EH30" i="1"/>
  <c r="EJ51" i="1"/>
  <c r="EF92" i="1"/>
  <c r="FD6" i="1"/>
  <c r="FB9" i="1"/>
  <c r="FD13" i="1"/>
  <c r="FB15" i="1"/>
  <c r="FD20" i="1"/>
  <c r="FB23" i="1"/>
  <c r="FD36" i="1"/>
  <c r="FB39" i="1"/>
  <c r="FD44" i="1"/>
  <c r="FB48" i="1"/>
  <c r="FD53" i="1"/>
  <c r="FB57" i="1"/>
  <c r="FD61" i="1"/>
  <c r="FB65" i="1"/>
  <c r="FD64" i="1"/>
  <c r="FB71" i="1"/>
  <c r="FD74" i="1"/>
  <c r="FB76" i="1"/>
  <c r="FD80" i="1"/>
  <c r="FB83" i="1"/>
  <c r="FD87" i="1"/>
  <c r="FB90" i="1"/>
  <c r="FD96" i="1"/>
  <c r="FB100" i="1"/>
  <c r="DI12" i="1"/>
  <c r="DL34" i="1"/>
  <c r="EF20" i="1"/>
  <c r="EF41" i="1"/>
  <c r="EE52" i="1"/>
  <c r="EE73" i="1"/>
  <c r="EH82" i="1"/>
  <c r="EH92" i="1"/>
  <c r="FA4" i="1"/>
  <c r="FC9" i="1"/>
  <c r="FA11" i="1"/>
  <c r="FC15" i="1"/>
  <c r="FA18" i="1"/>
  <c r="FC23" i="1"/>
  <c r="FA28" i="1"/>
  <c r="FA34" i="1"/>
  <c r="FC39" i="1"/>
  <c r="FA42" i="1"/>
  <c r="FC48" i="1"/>
  <c r="FA51" i="1"/>
  <c r="FC57" i="1"/>
  <c r="FC65" i="1"/>
  <c r="FC71" i="1"/>
  <c r="FC76" i="1"/>
  <c r="FA79" i="1"/>
  <c r="FC83" i="1"/>
  <c r="FC90" i="1"/>
  <c r="FA93" i="1"/>
  <c r="FE96" i="1"/>
  <c r="FC100" i="1"/>
  <c r="DN12" i="1"/>
  <c r="DJ35" i="1"/>
  <c r="EE12" i="1"/>
  <c r="EH31" i="1"/>
  <c r="EH41" i="1"/>
  <c r="EJ52" i="1"/>
  <c r="FB4" i="1"/>
  <c r="FD9" i="1"/>
  <c r="FB11" i="1"/>
  <c r="FD15" i="1"/>
  <c r="FB18" i="1"/>
  <c r="FD23" i="1"/>
  <c r="FB28" i="1"/>
  <c r="FB34" i="1"/>
  <c r="FD39" i="1"/>
  <c r="FB42" i="1"/>
  <c r="FD48" i="1"/>
  <c r="FB51" i="1"/>
  <c r="FD57" i="1"/>
  <c r="FD65" i="1"/>
  <c r="FD71" i="1"/>
  <c r="FD76" i="1"/>
  <c r="FB79" i="1"/>
  <c r="FD83" i="1"/>
  <c r="FD90" i="1"/>
  <c r="FB93" i="1"/>
  <c r="FD100" i="1"/>
  <c r="DK16" i="1"/>
  <c r="DL48" i="1"/>
  <c r="EH22" i="1"/>
  <c r="EJ31" i="1"/>
  <c r="EF53" i="1"/>
  <c r="EF74" i="1"/>
  <c r="EJ93" i="1"/>
  <c r="FC4" i="1"/>
  <c r="FA7" i="1"/>
  <c r="FC11" i="1"/>
  <c r="FA14" i="1"/>
  <c r="FC18" i="1"/>
  <c r="FA21" i="1"/>
  <c r="FC28" i="1"/>
  <c r="FA30" i="1"/>
  <c r="FC34" i="1"/>
  <c r="FA37" i="1"/>
  <c r="FC42" i="1"/>
  <c r="FA45" i="1"/>
  <c r="FC51" i="1"/>
  <c r="FA55" i="1"/>
  <c r="FA62" i="1"/>
  <c r="FA75" i="1"/>
  <c r="FC79" i="1"/>
  <c r="FA81" i="1"/>
  <c r="FA88" i="1"/>
  <c r="FC93" i="1"/>
  <c r="FA98" i="1"/>
  <c r="CO7" i="1"/>
  <c r="DL16" i="1"/>
  <c r="EJ4" i="1"/>
  <c r="EF13" i="1"/>
  <c r="EF85" i="1"/>
  <c r="EE94" i="1"/>
  <c r="FD4" i="1"/>
  <c r="FB7" i="1"/>
  <c r="FD11" i="1"/>
  <c r="FB14" i="1"/>
  <c r="FD18" i="1"/>
  <c r="FB21" i="1"/>
  <c r="FD28" i="1"/>
  <c r="FB30" i="1"/>
  <c r="FD34" i="1"/>
  <c r="FB37" i="1"/>
  <c r="FD42" i="1"/>
  <c r="FB45" i="1"/>
  <c r="FD51" i="1"/>
  <c r="FB55" i="1"/>
  <c r="FB62" i="1"/>
  <c r="FB75" i="1"/>
  <c r="FD79" i="1"/>
  <c r="FB81" i="1"/>
  <c r="FB88" i="1"/>
  <c r="FD93" i="1"/>
  <c r="FB98" i="1"/>
  <c r="DJ18" i="1"/>
  <c r="DK49" i="1"/>
  <c r="EE5" i="1"/>
  <c r="EF33" i="1"/>
  <c r="EE43" i="1"/>
  <c r="EH56" i="1"/>
  <c r="EH75" i="1"/>
  <c r="EH85" i="1"/>
  <c r="EJ94" i="1"/>
  <c r="FC7" i="1"/>
  <c r="FA10" i="1"/>
  <c r="FC14" i="1"/>
  <c r="FA16" i="1"/>
  <c r="FC21" i="1"/>
  <c r="FA24" i="1"/>
  <c r="FC30" i="1"/>
  <c r="FA32" i="1"/>
  <c r="FC37" i="1"/>
  <c r="FA40" i="1"/>
  <c r="FC45" i="1"/>
  <c r="FA49" i="1"/>
  <c r="FC55" i="1"/>
  <c r="FA58" i="1"/>
  <c r="FC62" i="1"/>
  <c r="FA72" i="1"/>
  <c r="FC75" i="1"/>
  <c r="FA77" i="1"/>
  <c r="FC81" i="1"/>
  <c r="FA84" i="1"/>
  <c r="FC88" i="1"/>
  <c r="FA91" i="1"/>
  <c r="FC98" i="1"/>
  <c r="DL18" i="1"/>
  <c r="DL49" i="1"/>
  <c r="EJ5" i="1"/>
  <c r="EH14" i="1"/>
  <c r="EF24" i="1"/>
  <c r="EH33" i="1"/>
  <c r="EF96" i="1"/>
  <c r="FD7" i="1"/>
  <c r="FB10" i="1"/>
  <c r="FD14" i="1"/>
  <c r="FB16" i="1"/>
  <c r="FD21" i="1"/>
  <c r="FB24" i="1"/>
  <c r="FD30" i="1"/>
  <c r="FB32" i="1"/>
  <c r="FD37" i="1"/>
  <c r="FB40" i="1"/>
  <c r="FD45" i="1"/>
  <c r="FB49" i="1"/>
  <c r="FD55" i="1"/>
  <c r="FB58" i="1"/>
  <c r="FD62" i="1"/>
  <c r="FB72" i="1"/>
  <c r="FD75" i="1"/>
  <c r="FB77" i="1"/>
  <c r="FD81" i="1"/>
  <c r="FB84" i="1"/>
  <c r="FD88" i="1"/>
  <c r="FB91" i="1"/>
  <c r="FD98" i="1"/>
  <c r="DJ19" i="1"/>
  <c r="EF6" i="1"/>
  <c r="EF44" i="1"/>
  <c r="EF59" i="1"/>
  <c r="EH3" i="1"/>
  <c r="FA5" i="1"/>
  <c r="FC10" i="1"/>
  <c r="FA12" i="1"/>
  <c r="FC16" i="1"/>
  <c r="FA19" i="1"/>
  <c r="FC24" i="1"/>
  <c r="FA29" i="1"/>
  <c r="FC32" i="1"/>
  <c r="FA35" i="1"/>
  <c r="FC40" i="1"/>
  <c r="FA43" i="1"/>
  <c r="FC49" i="1"/>
  <c r="FA52" i="1"/>
  <c r="FC58" i="1"/>
  <c r="FA60" i="1"/>
  <c r="FC72" i="1"/>
  <c r="FA73" i="1"/>
  <c r="FC77" i="1"/>
  <c r="FC84" i="1"/>
  <c r="FA86" i="1"/>
  <c r="FC91" i="1"/>
  <c r="FA94" i="1"/>
  <c r="EF26" i="1"/>
  <c r="EJ34" i="1"/>
  <c r="EH59" i="1"/>
  <c r="EJ3" i="1"/>
  <c r="EE86" i="1"/>
  <c r="EH99" i="1"/>
  <c r="FB5" i="1"/>
  <c r="FD10" i="1"/>
  <c r="FB12" i="1"/>
  <c r="FD16" i="1"/>
  <c r="FB19" i="1"/>
  <c r="FD24" i="1"/>
  <c r="FB29" i="1"/>
  <c r="FD32" i="1"/>
  <c r="FB35" i="1"/>
  <c r="FD40" i="1"/>
  <c r="FB43" i="1"/>
  <c r="FD49" i="1"/>
  <c r="FB52" i="1"/>
  <c r="FD58" i="1"/>
  <c r="FB60" i="1"/>
  <c r="FD72" i="1"/>
  <c r="FB73" i="1"/>
  <c r="FD77" i="1"/>
  <c r="FD84" i="1"/>
  <c r="FB86" i="1"/>
  <c r="FD91" i="1"/>
  <c r="FB94" i="1"/>
  <c r="DL24" i="1"/>
  <c r="EH26" i="1"/>
  <c r="EE35" i="1"/>
  <c r="EH45" i="1"/>
  <c r="EF64" i="1"/>
  <c r="EF78" i="1"/>
  <c r="FC5" i="1"/>
  <c r="FA8" i="1"/>
  <c r="FC12" i="1"/>
  <c r="FC19" i="1"/>
  <c r="FA22" i="1"/>
  <c r="FC29" i="1"/>
  <c r="FA31" i="1"/>
  <c r="FC35" i="1"/>
  <c r="FA25" i="1"/>
  <c r="FC43" i="1"/>
  <c r="FA47" i="1"/>
  <c r="FC52" i="1"/>
  <c r="FA56" i="1"/>
  <c r="FC60" i="1"/>
  <c r="FA70" i="1"/>
  <c r="FC73" i="1"/>
  <c r="FA3" i="1"/>
  <c r="FA82" i="1"/>
  <c r="FC86" i="1"/>
  <c r="FA89" i="1"/>
  <c r="FE91" i="1"/>
  <c r="FC94" i="1"/>
  <c r="FA99" i="1"/>
  <c r="DJ28" i="1"/>
  <c r="DI86" i="1"/>
  <c r="EJ35" i="1"/>
  <c r="EH78" i="1"/>
  <c r="EJ49" i="1"/>
  <c r="EH49" i="1"/>
  <c r="EE49" i="1"/>
  <c r="EF16" i="1"/>
  <c r="EJ32" i="1"/>
  <c r="EH32" i="1"/>
  <c r="EE32" i="1"/>
  <c r="EG49" i="1"/>
  <c r="DK39" i="1"/>
  <c r="DL39" i="1"/>
  <c r="DJ39" i="1"/>
  <c r="DI39" i="1"/>
  <c r="CP93" i="1"/>
  <c r="CM49" i="1"/>
  <c r="DI5" i="1"/>
  <c r="DI19" i="1"/>
  <c r="DI35" i="1"/>
  <c r="DJ55" i="1"/>
  <c r="DK71" i="1"/>
  <c r="DN71" i="1"/>
  <c r="DL71" i="1"/>
  <c r="DJ71" i="1"/>
  <c r="DI71" i="1"/>
  <c r="DI42" i="1"/>
  <c r="DL42" i="1"/>
  <c r="EJ7" i="1"/>
  <c r="EG7" i="1"/>
  <c r="EF7" i="1"/>
  <c r="EE7" i="1"/>
  <c r="EJ21" i="1"/>
  <c r="EG21" i="1"/>
  <c r="EF21" i="1"/>
  <c r="EE21" i="1"/>
  <c r="EJ37" i="1"/>
  <c r="EG37" i="1"/>
  <c r="EF37" i="1"/>
  <c r="EE37" i="1"/>
  <c r="EJ55" i="1"/>
  <c r="EG55" i="1"/>
  <c r="EF55" i="1"/>
  <c r="EE55" i="1"/>
  <c r="EJ81" i="1"/>
  <c r="EG81" i="1"/>
  <c r="EF81" i="1"/>
  <c r="EE81" i="1"/>
  <c r="EJ98" i="1"/>
  <c r="EG98" i="1"/>
  <c r="EF98" i="1"/>
  <c r="EE98" i="1"/>
  <c r="EJ16" i="1"/>
  <c r="EH16" i="1"/>
  <c r="EE16" i="1"/>
  <c r="CR90" i="1"/>
  <c r="CO42" i="1"/>
  <c r="DN43" i="1"/>
  <c r="DJ43" i="1"/>
  <c r="DI43" i="1"/>
  <c r="DN60" i="1"/>
  <c r="DJ60" i="1"/>
  <c r="DI60" i="1"/>
  <c r="DN73" i="1"/>
  <c r="DJ73" i="1"/>
  <c r="DK13" i="1"/>
  <c r="DK100" i="1"/>
  <c r="DN100" i="1"/>
  <c r="EG32" i="1"/>
  <c r="DL44" i="1"/>
  <c r="DK44" i="1"/>
  <c r="DL61" i="1"/>
  <c r="DK61" i="1"/>
  <c r="DN74" i="1"/>
  <c r="DL74" i="1"/>
  <c r="DK74" i="1"/>
  <c r="DN87" i="1"/>
  <c r="DK87" i="1"/>
  <c r="DL13" i="1"/>
  <c r="DJ37" i="1"/>
  <c r="DK58" i="1"/>
  <c r="EJ9" i="1"/>
  <c r="EH9" i="1"/>
  <c r="EG9" i="1"/>
  <c r="EF9" i="1"/>
  <c r="EJ23" i="1"/>
  <c r="EH23" i="1"/>
  <c r="EG23" i="1"/>
  <c r="EF23" i="1"/>
  <c r="EJ39" i="1"/>
  <c r="EH39" i="1"/>
  <c r="EG39" i="1"/>
  <c r="EF39" i="1"/>
  <c r="EJ57" i="1"/>
  <c r="EH57" i="1"/>
  <c r="EG57" i="1"/>
  <c r="EF57" i="1"/>
  <c r="EJ71" i="1"/>
  <c r="EH71" i="1"/>
  <c r="EG71" i="1"/>
  <c r="EF71" i="1"/>
  <c r="EE71" i="1"/>
  <c r="EJ83" i="1"/>
  <c r="EH83" i="1"/>
  <c r="EG83" i="1"/>
  <c r="EF83" i="1"/>
  <c r="EE83" i="1"/>
  <c r="EJ100" i="1"/>
  <c r="EH100" i="1"/>
  <c r="EG100" i="1"/>
  <c r="EF100" i="1"/>
  <c r="EE100" i="1"/>
  <c r="EH98" i="1"/>
  <c r="DK57" i="1"/>
  <c r="DL57" i="1"/>
  <c r="DJ57" i="1"/>
  <c r="DI57" i="1"/>
  <c r="DL100" i="1"/>
  <c r="DN45" i="1"/>
  <c r="DN62" i="1"/>
  <c r="DJ88" i="1"/>
  <c r="DJ7" i="1"/>
  <c r="DN13" i="1"/>
  <c r="DJ21" i="1"/>
  <c r="EJ10" i="1"/>
  <c r="EH10" i="1"/>
  <c r="EE10" i="1"/>
  <c r="EJ24" i="1"/>
  <c r="EH24" i="1"/>
  <c r="EE24" i="1"/>
  <c r="EJ40" i="1"/>
  <c r="EH40" i="1"/>
  <c r="EE40" i="1"/>
  <c r="EJ58" i="1"/>
  <c r="EH58" i="1"/>
  <c r="EE58" i="1"/>
  <c r="EJ72" i="1"/>
  <c r="EH72" i="1"/>
  <c r="EG72" i="1"/>
  <c r="EE72" i="1"/>
  <c r="EJ84" i="1"/>
  <c r="EH84" i="1"/>
  <c r="EG84" i="1"/>
  <c r="EE84" i="1"/>
  <c r="EF72" i="1"/>
  <c r="DK83" i="1"/>
  <c r="DN83" i="1"/>
  <c r="DL83" i="1"/>
  <c r="DI83" i="1"/>
  <c r="DJ14" i="1"/>
  <c r="DJ30" i="1"/>
  <c r="EH55" i="1"/>
  <c r="EJ91" i="1"/>
  <c r="EI91" i="1"/>
  <c r="EH91" i="1"/>
  <c r="EG91" i="1"/>
  <c r="EE91" i="1"/>
  <c r="CO79" i="1"/>
  <c r="CM16" i="1"/>
  <c r="DJ48" i="1"/>
  <c r="DI48" i="1"/>
  <c r="DJ65" i="1"/>
  <c r="DI65" i="1"/>
  <c r="DN76" i="1"/>
  <c r="DL76" i="1"/>
  <c r="DN39" i="1"/>
  <c r="DN61" i="1"/>
  <c r="CM77" i="1"/>
  <c r="DN77" i="1"/>
  <c r="DK77" i="1"/>
  <c r="DI9" i="1"/>
  <c r="DI23" i="1"/>
  <c r="DK40" i="1"/>
  <c r="DJ62" i="1"/>
  <c r="DJ81" i="1"/>
  <c r="EH37" i="1"/>
  <c r="DJ98" i="1"/>
  <c r="DJ9" i="1"/>
  <c r="DI15" i="1"/>
  <c r="DJ23" i="1"/>
  <c r="DL65" i="1"/>
  <c r="DI51" i="1"/>
  <c r="DL51" i="1"/>
  <c r="DJ51" i="1"/>
  <c r="DI79" i="1"/>
  <c r="DJ79" i="1"/>
  <c r="DI93" i="1"/>
  <c r="DJ93" i="1"/>
  <c r="DL9" i="1"/>
  <c r="DJ15" i="1"/>
  <c r="DL23" i="1"/>
  <c r="DJ42" i="1"/>
  <c r="DN65" i="1"/>
  <c r="EH21" i="1"/>
  <c r="EE57" i="1"/>
  <c r="EJ77" i="1"/>
  <c r="EH77" i="1"/>
  <c r="EG77" i="1"/>
  <c r="EE77" i="1"/>
  <c r="DN52" i="1"/>
  <c r="DJ52" i="1"/>
  <c r="DI52" i="1"/>
  <c r="DN94" i="1"/>
  <c r="DI94" i="1"/>
  <c r="DN9" i="1"/>
  <c r="DL15" i="1"/>
  <c r="DN23" i="1"/>
  <c r="DN44" i="1"/>
  <c r="DI90" i="1"/>
  <c r="EF58" i="1"/>
  <c r="EH81" i="1"/>
  <c r="EF91" i="1"/>
  <c r="DJ45" i="1"/>
  <c r="DN90" i="1"/>
  <c r="EJ15" i="1"/>
  <c r="EH15" i="1"/>
  <c r="EG15" i="1"/>
  <c r="EF15" i="1"/>
  <c r="EJ48" i="1"/>
  <c r="EH48" i="1"/>
  <c r="EG48" i="1"/>
  <c r="EF48" i="1"/>
  <c r="EJ65" i="1"/>
  <c r="EH65" i="1"/>
  <c r="EG65" i="1"/>
  <c r="EF65" i="1"/>
  <c r="EE65" i="1"/>
  <c r="EJ76" i="1"/>
  <c r="EH76" i="1"/>
  <c r="EG76" i="1"/>
  <c r="EF76" i="1"/>
  <c r="EE76" i="1"/>
  <c r="EJ90" i="1"/>
  <c r="EH90" i="1"/>
  <c r="EG90" i="1"/>
  <c r="EF90" i="1"/>
  <c r="EE90" i="1"/>
  <c r="EH7" i="1"/>
  <c r="EE39" i="1"/>
  <c r="EF49" i="1"/>
  <c r="EG58" i="1"/>
  <c r="EE6" i="1"/>
  <c r="EE13" i="1"/>
  <c r="EG17" i="1"/>
  <c r="EE20" i="1"/>
  <c r="EG26" i="1"/>
  <c r="EG33" i="1"/>
  <c r="EE36" i="1"/>
  <c r="EG41" i="1"/>
  <c r="EE44" i="1"/>
  <c r="EG50" i="1"/>
  <c r="EE53" i="1"/>
  <c r="EG59" i="1"/>
  <c r="EE61" i="1"/>
  <c r="EE64" i="1"/>
  <c r="EE74" i="1"/>
  <c r="EG78" i="1"/>
  <c r="EE80" i="1"/>
  <c r="EG85" i="1"/>
  <c r="EE87" i="1"/>
  <c r="EG92" i="1"/>
  <c r="EE96" i="1"/>
  <c r="EI99" i="1"/>
  <c r="EH6" i="1"/>
  <c r="EH13" i="1"/>
  <c r="EJ17" i="1"/>
  <c r="EH20" i="1"/>
  <c r="EJ26" i="1"/>
  <c r="EJ33" i="1"/>
  <c r="EH36" i="1"/>
  <c r="EJ41" i="1"/>
  <c r="EH44" i="1"/>
  <c r="EJ50" i="1"/>
  <c r="EH53" i="1"/>
  <c r="EJ59" i="1"/>
  <c r="EH61" i="1"/>
  <c r="EH64" i="1"/>
  <c r="EH74" i="1"/>
  <c r="EJ78" i="1"/>
  <c r="EH80" i="1"/>
  <c r="EJ85" i="1"/>
  <c r="EH87" i="1"/>
  <c r="EJ92" i="1"/>
  <c r="EH96" i="1"/>
  <c r="EE4" i="1"/>
  <c r="EE11" i="1"/>
  <c r="EE18" i="1"/>
  <c r="EE28" i="1"/>
  <c r="EE34" i="1"/>
  <c r="EE42" i="1"/>
  <c r="EE51" i="1"/>
  <c r="EE79" i="1"/>
  <c r="EE93" i="1"/>
  <c r="EI96" i="1"/>
  <c r="EF4" i="1"/>
  <c r="EJ6" i="1"/>
  <c r="EF11" i="1"/>
  <c r="EJ13" i="1"/>
  <c r="EF18" i="1"/>
  <c r="EJ20" i="1"/>
  <c r="EF28" i="1"/>
  <c r="EF34" i="1"/>
  <c r="EJ36" i="1"/>
  <c r="EF42" i="1"/>
  <c r="EJ44" i="1"/>
  <c r="EF51" i="1"/>
  <c r="EJ53" i="1"/>
  <c r="EJ61" i="1"/>
  <c r="EJ64" i="1"/>
  <c r="EJ74" i="1"/>
  <c r="EF79" i="1"/>
  <c r="EJ80" i="1"/>
  <c r="EJ87" i="1"/>
  <c r="EF93" i="1"/>
  <c r="EJ96" i="1"/>
  <c r="EG4" i="1"/>
  <c r="EG11" i="1"/>
  <c r="EE14" i="1"/>
  <c r="EG18" i="1"/>
  <c r="EG28" i="1"/>
  <c r="EE30" i="1"/>
  <c r="EG34" i="1"/>
  <c r="EG42" i="1"/>
  <c r="EE45" i="1"/>
  <c r="EG51" i="1"/>
  <c r="EE62" i="1"/>
  <c r="EE75" i="1"/>
  <c r="EG79" i="1"/>
  <c r="EE88" i="1"/>
  <c r="EG93" i="1"/>
  <c r="EH4" i="1"/>
  <c r="EH11" i="1"/>
  <c r="EF14" i="1"/>
  <c r="EH18" i="1"/>
  <c r="EH28" i="1"/>
  <c r="EF30" i="1"/>
  <c r="EH34" i="1"/>
  <c r="EH42" i="1"/>
  <c r="EF45" i="1"/>
  <c r="EH51" i="1"/>
  <c r="EF62" i="1"/>
  <c r="EF75" i="1"/>
  <c r="EH79" i="1"/>
  <c r="EF88" i="1"/>
  <c r="EH93" i="1"/>
  <c r="EG14" i="1"/>
  <c r="EG30" i="1"/>
  <c r="EG45" i="1"/>
  <c r="EG62" i="1"/>
  <c r="EG75" i="1"/>
  <c r="EG88" i="1"/>
  <c r="EF5" i="1"/>
  <c r="EF12" i="1"/>
  <c r="EJ14" i="1"/>
  <c r="EF19" i="1"/>
  <c r="EF29" i="1"/>
  <c r="EJ30" i="1"/>
  <c r="EF35" i="1"/>
  <c r="EF43" i="1"/>
  <c r="EJ45" i="1"/>
  <c r="EF52" i="1"/>
  <c r="EF60" i="1"/>
  <c r="EJ62" i="1"/>
  <c r="EF73" i="1"/>
  <c r="EJ75" i="1"/>
  <c r="EF86" i="1"/>
  <c r="EJ88" i="1"/>
  <c r="EF94" i="1"/>
  <c r="EG5" i="1"/>
  <c r="EE8" i="1"/>
  <c r="EG12" i="1"/>
  <c r="EG19" i="1"/>
  <c r="EE22" i="1"/>
  <c r="EG29" i="1"/>
  <c r="EE31" i="1"/>
  <c r="EG35" i="1"/>
  <c r="EE25" i="1"/>
  <c r="EG43" i="1"/>
  <c r="EE47" i="1"/>
  <c r="EG52" i="1"/>
  <c r="EE56" i="1"/>
  <c r="EG60" i="1"/>
  <c r="EE70" i="1"/>
  <c r="EG73" i="1"/>
  <c r="EE3" i="1"/>
  <c r="EE82" i="1"/>
  <c r="EG86" i="1"/>
  <c r="EE89" i="1"/>
  <c r="EG94" i="1"/>
  <c r="EE99" i="1"/>
  <c r="EH5" i="1"/>
  <c r="EF8" i="1"/>
  <c r="EH12" i="1"/>
  <c r="EH19" i="1"/>
  <c r="EF22" i="1"/>
  <c r="EH29" i="1"/>
  <c r="EF31" i="1"/>
  <c r="EH35" i="1"/>
  <c r="EF25" i="1"/>
  <c r="EH43" i="1"/>
  <c r="EF47" i="1"/>
  <c r="EH52" i="1"/>
  <c r="EF56" i="1"/>
  <c r="EH60" i="1"/>
  <c r="EF70" i="1"/>
  <c r="EH73" i="1"/>
  <c r="EF3" i="1"/>
  <c r="EF82" i="1"/>
  <c r="EH86" i="1"/>
  <c r="EF89" i="1"/>
  <c r="EH94" i="1"/>
  <c r="EF99" i="1"/>
  <c r="EG8" i="1"/>
  <c r="EG22" i="1"/>
  <c r="EG25" i="1"/>
  <c r="EG56" i="1"/>
  <c r="EG70" i="1"/>
  <c r="EG82" i="1"/>
  <c r="EG99" i="1"/>
  <c r="DL6" i="1"/>
  <c r="DK6" i="1"/>
  <c r="DJ6" i="1"/>
  <c r="DI6" i="1"/>
  <c r="DL20" i="1"/>
  <c r="DK20" i="1"/>
  <c r="DJ20" i="1"/>
  <c r="DI20" i="1"/>
  <c r="DL36" i="1"/>
  <c r="DK36" i="1"/>
  <c r="DJ36" i="1"/>
  <c r="DI36" i="1"/>
  <c r="DL53" i="1"/>
  <c r="DK53" i="1"/>
  <c r="DJ53" i="1"/>
  <c r="DI53" i="1"/>
  <c r="DL64" i="1"/>
  <c r="DK64" i="1"/>
  <c r="DJ64" i="1"/>
  <c r="DI64" i="1"/>
  <c r="DL80" i="1"/>
  <c r="DK80" i="1"/>
  <c r="DJ80" i="1"/>
  <c r="DI80" i="1"/>
  <c r="DM96" i="1"/>
  <c r="DL96" i="1"/>
  <c r="DK96" i="1"/>
  <c r="DJ96" i="1"/>
  <c r="DI96" i="1"/>
  <c r="CM91" i="1"/>
  <c r="CO28" i="1"/>
  <c r="DI7" i="1"/>
  <c r="DK11" i="1"/>
  <c r="DI14" i="1"/>
  <c r="DK18" i="1"/>
  <c r="DI21" i="1"/>
  <c r="DK28" i="1"/>
  <c r="DI30" i="1"/>
  <c r="DK34" i="1"/>
  <c r="DI37" i="1"/>
  <c r="DK42" i="1"/>
  <c r="DI45" i="1"/>
  <c r="DK51" i="1"/>
  <c r="DI55" i="1"/>
  <c r="DI62" i="1"/>
  <c r="DI75" i="1"/>
  <c r="DK79" i="1"/>
  <c r="DI81" i="1"/>
  <c r="DI88" i="1"/>
  <c r="DK93" i="1"/>
  <c r="DI98" i="1"/>
  <c r="CO47" i="1"/>
  <c r="CM26" i="1"/>
  <c r="DL79" i="1"/>
  <c r="DL93" i="1"/>
  <c r="CR76" i="1"/>
  <c r="DK7" i="1"/>
  <c r="DI10" i="1"/>
  <c r="DK14" i="1"/>
  <c r="DI16" i="1"/>
  <c r="DK21" i="1"/>
  <c r="DI24" i="1"/>
  <c r="DK30" i="1"/>
  <c r="DI32" i="1"/>
  <c r="DK37" i="1"/>
  <c r="DI40" i="1"/>
  <c r="DK45" i="1"/>
  <c r="DI49" i="1"/>
  <c r="DK55" i="1"/>
  <c r="DI58" i="1"/>
  <c r="DK62" i="1"/>
  <c r="DI72" i="1"/>
  <c r="DK75" i="1"/>
  <c r="DI77" i="1"/>
  <c r="DK81" i="1"/>
  <c r="DI84" i="1"/>
  <c r="DK88" i="1"/>
  <c r="DI91" i="1"/>
  <c r="DK98" i="1"/>
  <c r="CO89" i="1"/>
  <c r="CO21" i="1"/>
  <c r="DL7" i="1"/>
  <c r="DJ10" i="1"/>
  <c r="DN11" i="1"/>
  <c r="DL14" i="1"/>
  <c r="DJ16" i="1"/>
  <c r="DN18" i="1"/>
  <c r="DL21" i="1"/>
  <c r="DJ24" i="1"/>
  <c r="DN28" i="1"/>
  <c r="DL30" i="1"/>
  <c r="DJ32" i="1"/>
  <c r="DN34" i="1"/>
  <c r="DL37" i="1"/>
  <c r="DJ40" i="1"/>
  <c r="DN42" i="1"/>
  <c r="DL45" i="1"/>
  <c r="DJ49" i="1"/>
  <c r="DN51" i="1"/>
  <c r="DL55" i="1"/>
  <c r="DJ58" i="1"/>
  <c r="DL62" i="1"/>
  <c r="DJ72" i="1"/>
  <c r="DL75" i="1"/>
  <c r="DJ77" i="1"/>
  <c r="DN79" i="1"/>
  <c r="DL81" i="1"/>
  <c r="DJ84" i="1"/>
  <c r="DL88" i="1"/>
  <c r="DJ91" i="1"/>
  <c r="DN93" i="1"/>
  <c r="DL98" i="1"/>
  <c r="CO3" i="1"/>
  <c r="DL72" i="1"/>
  <c r="DN75" i="1"/>
  <c r="DL77" i="1"/>
  <c r="DN81" i="1"/>
  <c r="DL84" i="1"/>
  <c r="DJ86" i="1"/>
  <c r="DN88" i="1"/>
  <c r="DL91" i="1"/>
  <c r="DJ94" i="1"/>
  <c r="DN98" i="1"/>
  <c r="CM41" i="1"/>
  <c r="DK5" i="1"/>
  <c r="DI8" i="1"/>
  <c r="DK12" i="1"/>
  <c r="DK19" i="1"/>
  <c r="DI22" i="1"/>
  <c r="DK29" i="1"/>
  <c r="DI31" i="1"/>
  <c r="DK35" i="1"/>
  <c r="DI25" i="1"/>
  <c r="DK43" i="1"/>
  <c r="DI47" i="1"/>
  <c r="DK52" i="1"/>
  <c r="DI56" i="1"/>
  <c r="DK60" i="1"/>
  <c r="DI70" i="1"/>
  <c r="DK73" i="1"/>
  <c r="DI3" i="1"/>
  <c r="DI82" i="1"/>
  <c r="DK86" i="1"/>
  <c r="DI89" i="1"/>
  <c r="DM91" i="1"/>
  <c r="DK94" i="1"/>
  <c r="DI99" i="1"/>
  <c r="DL5" i="1"/>
  <c r="DJ8" i="1"/>
  <c r="DN10" i="1"/>
  <c r="DL12" i="1"/>
  <c r="DL19" i="1"/>
  <c r="DJ22" i="1"/>
  <c r="DN24" i="1"/>
  <c r="DL29" i="1"/>
  <c r="DJ31" i="1"/>
  <c r="DL35" i="1"/>
  <c r="DJ25" i="1"/>
  <c r="DN40" i="1"/>
  <c r="DL43" i="1"/>
  <c r="DJ47" i="1"/>
  <c r="DL52" i="1"/>
  <c r="DJ56" i="1"/>
  <c r="DN58" i="1"/>
  <c r="DL60" i="1"/>
  <c r="DJ70" i="1"/>
  <c r="DN72" i="1"/>
  <c r="DL73" i="1"/>
  <c r="DJ3" i="1"/>
  <c r="DJ82" i="1"/>
  <c r="DN84" i="1"/>
  <c r="DL86" i="1"/>
  <c r="DJ89" i="1"/>
  <c r="DL94" i="1"/>
  <c r="DJ99" i="1"/>
  <c r="CR4" i="1"/>
  <c r="CO37" i="1"/>
  <c r="DK8" i="1"/>
  <c r="DI17" i="1"/>
  <c r="DK22" i="1"/>
  <c r="DI26" i="1"/>
  <c r="DK31" i="1"/>
  <c r="DI33" i="1"/>
  <c r="DK25" i="1"/>
  <c r="DI41" i="1"/>
  <c r="DK47" i="1"/>
  <c r="DI50" i="1"/>
  <c r="DK56" i="1"/>
  <c r="DI59" i="1"/>
  <c r="DK70" i="1"/>
  <c r="DK3" i="1"/>
  <c r="DI78" i="1"/>
  <c r="DK82" i="1"/>
  <c r="DI85" i="1"/>
  <c r="DK89" i="1"/>
  <c r="DI92" i="1"/>
  <c r="DK99" i="1"/>
  <c r="DI4" i="1"/>
  <c r="CM85" i="1"/>
  <c r="CM59" i="1"/>
  <c r="DL8" i="1"/>
  <c r="DJ17" i="1"/>
  <c r="DL22" i="1"/>
  <c r="DJ26" i="1"/>
  <c r="DL31" i="1"/>
  <c r="DJ33" i="1"/>
  <c r="DL25" i="1"/>
  <c r="DJ41" i="1"/>
  <c r="DL47" i="1"/>
  <c r="DJ50" i="1"/>
  <c r="DL56" i="1"/>
  <c r="DJ59" i="1"/>
  <c r="DL70" i="1"/>
  <c r="DL3" i="1"/>
  <c r="DJ78" i="1"/>
  <c r="DL82" i="1"/>
  <c r="DJ85" i="1"/>
  <c r="DL89" i="1"/>
  <c r="DJ92" i="1"/>
  <c r="DL99" i="1"/>
  <c r="DJ4" i="1"/>
  <c r="CO98" i="1"/>
  <c r="CO11" i="1"/>
  <c r="DI13" i="1"/>
  <c r="DK17" i="1"/>
  <c r="DK26" i="1"/>
  <c r="DK33" i="1"/>
  <c r="DK41" i="1"/>
  <c r="DI44" i="1"/>
  <c r="DK50" i="1"/>
  <c r="DK59" i="1"/>
  <c r="DI61" i="1"/>
  <c r="DI74" i="1"/>
  <c r="DK78" i="1"/>
  <c r="DK85" i="1"/>
  <c r="DI87" i="1"/>
  <c r="DK92" i="1"/>
  <c r="DM99" i="1"/>
  <c r="DK4" i="1"/>
  <c r="CO81" i="1"/>
  <c r="CO55" i="1"/>
  <c r="CM32" i="1"/>
  <c r="DN8" i="1"/>
  <c r="DJ13" i="1"/>
  <c r="DL17" i="1"/>
  <c r="DN22" i="1"/>
  <c r="DL26" i="1"/>
  <c r="DL33" i="1"/>
  <c r="DN25" i="1"/>
  <c r="DL41" i="1"/>
  <c r="DJ44" i="1"/>
  <c r="DL50" i="1"/>
  <c r="DN56" i="1"/>
  <c r="DL59" i="1"/>
  <c r="DJ61" i="1"/>
  <c r="DN70" i="1"/>
  <c r="DJ74" i="1"/>
  <c r="DL78" i="1"/>
  <c r="DN82" i="1"/>
  <c r="DL85" i="1"/>
  <c r="DJ87" i="1"/>
  <c r="DL92" i="1"/>
  <c r="DN99" i="1"/>
  <c r="DL4" i="1"/>
  <c r="CO31" i="1"/>
  <c r="DN17" i="1"/>
  <c r="DN33" i="1"/>
  <c r="DN50" i="1"/>
  <c r="DJ76" i="1"/>
  <c r="DN78" i="1"/>
  <c r="DJ83" i="1"/>
  <c r="DL87" i="1"/>
  <c r="DJ90" i="1"/>
  <c r="DN92" i="1"/>
  <c r="DJ100" i="1"/>
  <c r="CO93" i="1"/>
  <c r="CP79" i="1"/>
  <c r="CO51" i="1"/>
  <c r="DK15" i="1"/>
  <c r="DK48" i="1"/>
  <c r="DK65" i="1"/>
  <c r="DK76" i="1"/>
  <c r="DK90" i="1"/>
  <c r="CR100" i="1"/>
  <c r="CN98" i="1"/>
  <c r="CN88" i="1"/>
  <c r="CR83" i="1"/>
  <c r="CN81" i="1"/>
  <c r="CN75" i="1"/>
  <c r="CR71" i="1"/>
  <c r="CR65" i="1"/>
  <c r="CN62" i="1"/>
  <c r="CR57" i="1"/>
  <c r="CN55" i="1"/>
  <c r="CP51" i="1"/>
  <c r="CR48" i="1"/>
  <c r="CN45" i="1"/>
  <c r="CP42" i="1"/>
  <c r="CR39" i="1"/>
  <c r="CN37" i="1"/>
  <c r="CP34" i="1"/>
  <c r="CN30" i="1"/>
  <c r="CP28" i="1"/>
  <c r="CR23" i="1"/>
  <c r="CN21" i="1"/>
  <c r="CP18" i="1"/>
  <c r="CR15" i="1"/>
  <c r="CN14" i="1"/>
  <c r="CP11" i="1"/>
  <c r="CR9" i="1"/>
  <c r="CN7" i="1"/>
  <c r="CM98" i="1"/>
  <c r="CM88" i="1"/>
  <c r="CM81" i="1"/>
  <c r="CM75" i="1"/>
  <c r="CM62" i="1"/>
  <c r="CM55" i="1"/>
  <c r="CM45" i="1"/>
  <c r="CM37" i="1"/>
  <c r="CO34" i="1"/>
  <c r="CM30" i="1"/>
  <c r="CM21" i="1"/>
  <c r="CO18" i="1"/>
  <c r="CM14" i="1"/>
  <c r="CM7" i="1"/>
  <c r="CP100" i="1"/>
  <c r="CR96" i="1"/>
  <c r="CN93" i="1"/>
  <c r="CP90" i="1"/>
  <c r="CR87" i="1"/>
  <c r="CP83" i="1"/>
  <c r="CR80" i="1"/>
  <c r="CN79" i="1"/>
  <c r="CP76" i="1"/>
  <c r="CR74" i="1"/>
  <c r="CP71" i="1"/>
  <c r="CR64" i="1"/>
  <c r="CP65" i="1"/>
  <c r="CR61" i="1"/>
  <c r="CP57" i="1"/>
  <c r="CR53" i="1"/>
  <c r="CN51" i="1"/>
  <c r="CP48" i="1"/>
  <c r="CR44" i="1"/>
  <c r="CN42" i="1"/>
  <c r="CP39" i="1"/>
  <c r="CR36" i="1"/>
  <c r="CN34" i="1"/>
  <c r="CN28" i="1"/>
  <c r="CP23" i="1"/>
  <c r="CR20" i="1"/>
  <c r="CN18" i="1"/>
  <c r="CP15" i="1"/>
  <c r="CR13" i="1"/>
  <c r="CN11" i="1"/>
  <c r="CP9" i="1"/>
  <c r="CR6" i="1"/>
  <c r="AR41" i="1"/>
  <c r="CO100" i="1"/>
  <c r="CQ96" i="1"/>
  <c r="CM93" i="1"/>
  <c r="CO90" i="1"/>
  <c r="CO83" i="1"/>
  <c r="CM79" i="1"/>
  <c r="CO76" i="1"/>
  <c r="CO71" i="1"/>
  <c r="CO65" i="1"/>
  <c r="CO57" i="1"/>
  <c r="CM51" i="1"/>
  <c r="CO48" i="1"/>
  <c r="CM42" i="1"/>
  <c r="CO39" i="1"/>
  <c r="CM34" i="1"/>
  <c r="CM28" i="1"/>
  <c r="CO23" i="1"/>
  <c r="CM18" i="1"/>
  <c r="CO15" i="1"/>
  <c r="CM11" i="1"/>
  <c r="CO9" i="1"/>
  <c r="AR87" i="1"/>
  <c r="CM4" i="1"/>
  <c r="CN100" i="1"/>
  <c r="CP96" i="1"/>
  <c r="CR92" i="1"/>
  <c r="CN90" i="1"/>
  <c r="CP87" i="1"/>
  <c r="CR85" i="1"/>
  <c r="CN83" i="1"/>
  <c r="CP80" i="1"/>
  <c r="CR78" i="1"/>
  <c r="CN76" i="1"/>
  <c r="CP74" i="1"/>
  <c r="CN71" i="1"/>
  <c r="CP64" i="1"/>
  <c r="CN65" i="1"/>
  <c r="CP61" i="1"/>
  <c r="CR59" i="1"/>
  <c r="CN57" i="1"/>
  <c r="CP53" i="1"/>
  <c r="CR50" i="1"/>
  <c r="CN48" i="1"/>
  <c r="CP44" i="1"/>
  <c r="CR41" i="1"/>
  <c r="CN39" i="1"/>
  <c r="CP36" i="1"/>
  <c r="CR33" i="1"/>
  <c r="CR26" i="1"/>
  <c r="CN23" i="1"/>
  <c r="CP20" i="1"/>
  <c r="CR17" i="1"/>
  <c r="CN15" i="1"/>
  <c r="CP13" i="1"/>
  <c r="CN9" i="1"/>
  <c r="CP6" i="1"/>
  <c r="CN4" i="1"/>
  <c r="CM100" i="1"/>
  <c r="CO96" i="1"/>
  <c r="CM90" i="1"/>
  <c r="CO87" i="1"/>
  <c r="CM83" i="1"/>
  <c r="CO80" i="1"/>
  <c r="CM76" i="1"/>
  <c r="CO74" i="1"/>
  <c r="CM71" i="1"/>
  <c r="CO64" i="1"/>
  <c r="CM65" i="1"/>
  <c r="CO61" i="1"/>
  <c r="CM57" i="1"/>
  <c r="CO53" i="1"/>
  <c r="CM48" i="1"/>
  <c r="CO44" i="1"/>
  <c r="CM39" i="1"/>
  <c r="CO36" i="1"/>
  <c r="CM23" i="1"/>
  <c r="CO20" i="1"/>
  <c r="CM15" i="1"/>
  <c r="CO13" i="1"/>
  <c r="CM9" i="1"/>
  <c r="CO6" i="1"/>
  <c r="CO4" i="1"/>
  <c r="CR99" i="1"/>
  <c r="CN96" i="1"/>
  <c r="CP92" i="1"/>
  <c r="CR89" i="1"/>
  <c r="CN87" i="1"/>
  <c r="CP85" i="1"/>
  <c r="CR82" i="1"/>
  <c r="CN80" i="1"/>
  <c r="CP78" i="1"/>
  <c r="CR3" i="1"/>
  <c r="CN74" i="1"/>
  <c r="CR70" i="1"/>
  <c r="CN64" i="1"/>
  <c r="CN61" i="1"/>
  <c r="CP59" i="1"/>
  <c r="CR56" i="1"/>
  <c r="CN53" i="1"/>
  <c r="CP50" i="1"/>
  <c r="CR47" i="1"/>
  <c r="CN44" i="1"/>
  <c r="CP41" i="1"/>
  <c r="CR25" i="1"/>
  <c r="CN36" i="1"/>
  <c r="CP33" i="1"/>
  <c r="CR31" i="1"/>
  <c r="CP26" i="1"/>
  <c r="CR22" i="1"/>
  <c r="CN20" i="1"/>
  <c r="CP17" i="1"/>
  <c r="CN13" i="1"/>
  <c r="CR8" i="1"/>
  <c r="CN6" i="1"/>
  <c r="CP4" i="1"/>
  <c r="CQ99" i="1"/>
  <c r="CM96" i="1"/>
  <c r="CO92" i="1"/>
  <c r="CM87" i="1"/>
  <c r="CO85" i="1"/>
  <c r="CM80" i="1"/>
  <c r="CO78" i="1"/>
  <c r="CM74" i="1"/>
  <c r="CM64" i="1"/>
  <c r="CM61" i="1"/>
  <c r="CO59" i="1"/>
  <c r="CM53" i="1"/>
  <c r="CO50" i="1"/>
  <c r="CM44" i="1"/>
  <c r="CO41" i="1"/>
  <c r="CM36" i="1"/>
  <c r="CO33" i="1"/>
  <c r="CO26" i="1"/>
  <c r="CM20" i="1"/>
  <c r="CO17" i="1"/>
  <c r="CM13" i="1"/>
  <c r="CM6" i="1"/>
  <c r="CP99" i="1"/>
  <c r="CR94" i="1"/>
  <c r="CN92" i="1"/>
  <c r="CP89" i="1"/>
  <c r="CR86" i="1"/>
  <c r="CP82" i="1"/>
  <c r="CN78" i="1"/>
  <c r="CP3" i="1"/>
  <c r="CR73" i="1"/>
  <c r="CP70" i="1"/>
  <c r="CR60" i="1"/>
  <c r="CP56" i="1"/>
  <c r="CR52" i="1"/>
  <c r="CN50" i="1"/>
  <c r="CP47" i="1"/>
  <c r="CR43" i="1"/>
  <c r="CP25" i="1"/>
  <c r="CR35" i="1"/>
  <c r="CN33" i="1"/>
  <c r="CP31" i="1"/>
  <c r="CR29" i="1"/>
  <c r="CP22" i="1"/>
  <c r="CR19" i="1"/>
  <c r="CN17" i="1"/>
  <c r="CR12" i="1"/>
  <c r="CP8" i="1"/>
  <c r="CR5" i="1"/>
  <c r="CO99" i="1"/>
  <c r="CO82" i="1"/>
  <c r="CO70" i="1"/>
  <c r="CO56" i="1"/>
  <c r="CM50" i="1"/>
  <c r="CO25" i="1"/>
  <c r="CM33" i="1"/>
  <c r="CO22" i="1"/>
  <c r="CM17" i="1"/>
  <c r="CO8" i="1"/>
  <c r="CN99" i="1"/>
  <c r="CP94" i="1"/>
  <c r="CR91" i="1"/>
  <c r="CN89" i="1"/>
  <c r="CP86" i="1"/>
  <c r="CR84" i="1"/>
  <c r="CN82" i="1"/>
  <c r="CR77" i="1"/>
  <c r="CN3" i="1"/>
  <c r="CP73" i="1"/>
  <c r="CR72" i="1"/>
  <c r="CN70" i="1"/>
  <c r="CP60" i="1"/>
  <c r="CR58" i="1"/>
  <c r="CN56" i="1"/>
  <c r="CP52" i="1"/>
  <c r="CR49" i="1"/>
  <c r="CN47" i="1"/>
  <c r="CP43" i="1"/>
  <c r="CR40" i="1"/>
  <c r="CN25" i="1"/>
  <c r="CP35" i="1"/>
  <c r="CR32" i="1"/>
  <c r="CN31" i="1"/>
  <c r="CP29" i="1"/>
  <c r="CR24" i="1"/>
  <c r="CN22" i="1"/>
  <c r="CP19" i="1"/>
  <c r="CR16" i="1"/>
  <c r="CP12" i="1"/>
  <c r="CR10" i="1"/>
  <c r="CN8" i="1"/>
  <c r="CP5" i="1"/>
  <c r="CM99" i="1"/>
  <c r="CO94" i="1"/>
  <c r="CQ91" i="1"/>
  <c r="CO86" i="1"/>
  <c r="CM82" i="1"/>
  <c r="CO73" i="1"/>
  <c r="CM70" i="1"/>
  <c r="CO60" i="1"/>
  <c r="CM56" i="1"/>
  <c r="CO52" i="1"/>
  <c r="CO43" i="1"/>
  <c r="CM25" i="1"/>
  <c r="CO35" i="1"/>
  <c r="CO29" i="1"/>
  <c r="CM22" i="1"/>
  <c r="CO19" i="1"/>
  <c r="CO12" i="1"/>
  <c r="CM8" i="1"/>
  <c r="CO5" i="1"/>
  <c r="CR98" i="1"/>
  <c r="CN94" i="1"/>
  <c r="CP91" i="1"/>
  <c r="CR88" i="1"/>
  <c r="CN86" i="1"/>
  <c r="CP84" i="1"/>
  <c r="CR81" i="1"/>
  <c r="CP77" i="1"/>
  <c r="CR75" i="1"/>
  <c r="CN73" i="1"/>
  <c r="CP72" i="1"/>
  <c r="CR62" i="1"/>
  <c r="CN60" i="1"/>
  <c r="CP58" i="1"/>
  <c r="CR55" i="1"/>
  <c r="CN52" i="1"/>
  <c r="CP49" i="1"/>
  <c r="CR45" i="1"/>
  <c r="CN43" i="1"/>
  <c r="CP40" i="1"/>
  <c r="CR37" i="1"/>
  <c r="CN35" i="1"/>
  <c r="CP32" i="1"/>
  <c r="CR30" i="1"/>
  <c r="CN29" i="1"/>
  <c r="CP24" i="1"/>
  <c r="CR21" i="1"/>
  <c r="CN19" i="1"/>
  <c r="CP16" i="1"/>
  <c r="CR14" i="1"/>
  <c r="CN12" i="1"/>
  <c r="CP10" i="1"/>
  <c r="CR7" i="1"/>
  <c r="CN5" i="1"/>
  <c r="BE90" i="1"/>
  <c r="CO91" i="1"/>
  <c r="CM86" i="1"/>
  <c r="CO84" i="1"/>
  <c r="CO77" i="1"/>
  <c r="CM73" i="1"/>
  <c r="CO72" i="1"/>
  <c r="CM60" i="1"/>
  <c r="CO58" i="1"/>
  <c r="CO49" i="1"/>
  <c r="CM43" i="1"/>
  <c r="CO40" i="1"/>
  <c r="CO32" i="1"/>
  <c r="CM29" i="1"/>
  <c r="CO24" i="1"/>
  <c r="CO16" i="1"/>
  <c r="CM12" i="1"/>
  <c r="CO10" i="1"/>
  <c r="CP88" i="1"/>
  <c r="CN84" i="1"/>
  <c r="CP75" i="1"/>
  <c r="CN72" i="1"/>
  <c r="CP62" i="1"/>
  <c r="CN58" i="1"/>
  <c r="CP45" i="1"/>
  <c r="CN40" i="1"/>
  <c r="CP30" i="1"/>
  <c r="CN24" i="1"/>
  <c r="CP14" i="1"/>
  <c r="CN10" i="1"/>
  <c r="BR21" i="1"/>
  <c r="BT21" i="1"/>
  <c r="BR37" i="1"/>
  <c r="BR81" i="1"/>
  <c r="BR7" i="1"/>
  <c r="BT37" i="1"/>
  <c r="BS84" i="1"/>
  <c r="BE15" i="1"/>
  <c r="BT7" i="1"/>
  <c r="BS40" i="1"/>
  <c r="BT86" i="1"/>
  <c r="BD29" i="1"/>
  <c r="BS10" i="1"/>
  <c r="BT43" i="1"/>
  <c r="BU89" i="1"/>
  <c r="BD37" i="1"/>
  <c r="BT12" i="1"/>
  <c r="BU47" i="1"/>
  <c r="BF50" i="1"/>
  <c r="BR98" i="1"/>
  <c r="BD62" i="1"/>
  <c r="BR55" i="1"/>
  <c r="BE71" i="1"/>
  <c r="BR15" i="1"/>
  <c r="BS58" i="1"/>
  <c r="AR44" i="1"/>
  <c r="AQ90" i="1"/>
  <c r="BD7" i="1"/>
  <c r="BF17" i="1"/>
  <c r="BF37" i="1"/>
  <c r="BG62" i="1"/>
  <c r="BD80" i="1"/>
  <c r="BF92" i="1"/>
  <c r="BS7" i="1"/>
  <c r="BT10" i="1"/>
  <c r="BU12" i="1"/>
  <c r="BR18" i="1"/>
  <c r="BS21" i="1"/>
  <c r="BT24" i="1"/>
  <c r="BU29" i="1"/>
  <c r="BR34" i="1"/>
  <c r="BS37" i="1"/>
  <c r="BT40" i="1"/>
  <c r="BU43" i="1"/>
  <c r="BR51" i="1"/>
  <c r="BS55" i="1"/>
  <c r="BT58" i="1"/>
  <c r="BU60" i="1"/>
  <c r="BT72" i="1"/>
  <c r="BU73" i="1"/>
  <c r="BR79" i="1"/>
  <c r="BS81" i="1"/>
  <c r="BT84" i="1"/>
  <c r="BU86" i="1"/>
  <c r="BR93" i="1"/>
  <c r="BS98" i="1"/>
  <c r="AS44" i="1"/>
  <c r="BF7" i="1"/>
  <c r="BE51" i="1"/>
  <c r="BG80" i="1"/>
  <c r="BU10" i="1"/>
  <c r="BS18" i="1"/>
  <c r="BU24" i="1"/>
  <c r="BS34" i="1"/>
  <c r="BU40" i="1"/>
  <c r="BR48" i="1"/>
  <c r="BS51" i="1"/>
  <c r="BT55" i="1"/>
  <c r="BU58" i="1"/>
  <c r="BR65" i="1"/>
  <c r="BU72" i="1"/>
  <c r="BR76" i="1"/>
  <c r="BS79" i="1"/>
  <c r="BT81" i="1"/>
  <c r="BU84" i="1"/>
  <c r="BR90" i="1"/>
  <c r="BS93" i="1"/>
  <c r="BT98" i="1"/>
  <c r="AP56" i="1"/>
  <c r="AQ99" i="1"/>
  <c r="BE18" i="1"/>
  <c r="BD30" i="1"/>
  <c r="BE39" i="1"/>
  <c r="BD73" i="1"/>
  <c r="BD81" i="1"/>
  <c r="BE93" i="1"/>
  <c r="BS4" i="1"/>
  <c r="BU7" i="1"/>
  <c r="BR13" i="1"/>
  <c r="BS15" i="1"/>
  <c r="BT18" i="1"/>
  <c r="BU21" i="1"/>
  <c r="BT34" i="1"/>
  <c r="BU37" i="1"/>
  <c r="BR44" i="1"/>
  <c r="BS48" i="1"/>
  <c r="BT51" i="1"/>
  <c r="BU55" i="1"/>
  <c r="BR61" i="1"/>
  <c r="BS65" i="1"/>
  <c r="BR74" i="1"/>
  <c r="BS76" i="1"/>
  <c r="BT79" i="1"/>
  <c r="BU81" i="1"/>
  <c r="BR87" i="1"/>
  <c r="BS90" i="1"/>
  <c r="BT93" i="1"/>
  <c r="BU98" i="1"/>
  <c r="AE94" i="1"/>
  <c r="AQ59" i="1"/>
  <c r="BE9" i="1"/>
  <c r="BG30" i="1"/>
  <c r="BD65" i="1"/>
  <c r="BT4" i="1"/>
  <c r="BS13" i="1"/>
  <c r="BT15" i="1"/>
  <c r="BU18" i="1"/>
  <c r="BR26" i="1"/>
  <c r="BU34" i="1"/>
  <c r="BR41" i="1"/>
  <c r="BS44" i="1"/>
  <c r="BT48" i="1"/>
  <c r="BU51" i="1"/>
  <c r="BR59" i="1"/>
  <c r="BS61" i="1"/>
  <c r="BT65" i="1"/>
  <c r="BS74" i="1"/>
  <c r="BT76" i="1"/>
  <c r="BU79" i="1"/>
  <c r="BR85" i="1"/>
  <c r="BS87" i="1"/>
  <c r="BT90" i="1"/>
  <c r="BU93" i="1"/>
  <c r="BR4" i="1"/>
  <c r="AB3" i="1"/>
  <c r="AP61" i="1"/>
  <c r="BE31" i="1"/>
  <c r="BD53" i="1"/>
  <c r="BD74" i="1"/>
  <c r="BE83" i="1"/>
  <c r="BU4" i="1"/>
  <c r="BR8" i="1"/>
  <c r="BT13" i="1"/>
  <c r="BU15" i="1"/>
  <c r="BR22" i="1"/>
  <c r="BS26" i="1"/>
  <c r="BR25" i="1"/>
  <c r="BS41" i="1"/>
  <c r="BT44" i="1"/>
  <c r="BU48" i="1"/>
  <c r="BR56" i="1"/>
  <c r="BS59" i="1"/>
  <c r="BT61" i="1"/>
  <c r="BU65" i="1"/>
  <c r="BR70" i="1"/>
  <c r="BT74" i="1"/>
  <c r="BU76" i="1"/>
  <c r="BR82" i="1"/>
  <c r="BS85" i="1"/>
  <c r="BT87" i="1"/>
  <c r="BU90" i="1"/>
  <c r="BR99" i="1"/>
  <c r="BS6" i="1"/>
  <c r="AP8" i="1"/>
  <c r="AS61" i="1"/>
  <c r="BD20" i="1"/>
  <c r="BF42" i="1"/>
  <c r="BG53" i="1"/>
  <c r="BD75" i="1"/>
  <c r="BD96" i="1"/>
  <c r="BS8" i="1"/>
  <c r="BU13" i="1"/>
  <c r="BR19" i="1"/>
  <c r="BS22" i="1"/>
  <c r="BT26" i="1"/>
  <c r="BR35" i="1"/>
  <c r="BS25" i="1"/>
  <c r="BT41" i="1"/>
  <c r="BU44" i="1"/>
  <c r="BR52" i="1"/>
  <c r="BS56" i="1"/>
  <c r="BT59" i="1"/>
  <c r="BU61" i="1"/>
  <c r="BS70" i="1"/>
  <c r="BU74" i="1"/>
  <c r="BS82" i="1"/>
  <c r="BT85" i="1"/>
  <c r="BU87" i="1"/>
  <c r="BR94" i="1"/>
  <c r="BS99" i="1"/>
  <c r="AQ65" i="1"/>
  <c r="BF11" i="1"/>
  <c r="BG20" i="1"/>
  <c r="BD43" i="1"/>
  <c r="BD55" i="1"/>
  <c r="BG75" i="1"/>
  <c r="BG96" i="1"/>
  <c r="BR5" i="1"/>
  <c r="BT8" i="1"/>
  <c r="BR16" i="1"/>
  <c r="BS19" i="1"/>
  <c r="BT22" i="1"/>
  <c r="BU26" i="1"/>
  <c r="BR32" i="1"/>
  <c r="BS35" i="1"/>
  <c r="BT25" i="1"/>
  <c r="BU41" i="1"/>
  <c r="BR49" i="1"/>
  <c r="BS52" i="1"/>
  <c r="BT56" i="1"/>
  <c r="BU59" i="1"/>
  <c r="BT70" i="1"/>
  <c r="BR77" i="1"/>
  <c r="BT82" i="1"/>
  <c r="BU85" i="1"/>
  <c r="BR91" i="1"/>
  <c r="BS94" i="1"/>
  <c r="BT99" i="1"/>
  <c r="AP13" i="1"/>
  <c r="BD12" i="1"/>
  <c r="BF55" i="1"/>
  <c r="BE3" i="1"/>
  <c r="BD86" i="1"/>
  <c r="BD98" i="1"/>
  <c r="BS5" i="1"/>
  <c r="BU8" i="1"/>
  <c r="BR14" i="1"/>
  <c r="BS16" i="1"/>
  <c r="BT19" i="1"/>
  <c r="BU22" i="1"/>
  <c r="BR30" i="1"/>
  <c r="BS32" i="1"/>
  <c r="BT35" i="1"/>
  <c r="BU25" i="1"/>
  <c r="BR45" i="1"/>
  <c r="BS49" i="1"/>
  <c r="BT52" i="1"/>
  <c r="BU56" i="1"/>
  <c r="BR62" i="1"/>
  <c r="BU70" i="1"/>
  <c r="BR75" i="1"/>
  <c r="BS77" i="1"/>
  <c r="BU82" i="1"/>
  <c r="BR88" i="1"/>
  <c r="BS91" i="1"/>
  <c r="BT94" i="1"/>
  <c r="BU99" i="1"/>
  <c r="AE45" i="1"/>
  <c r="AR13" i="1"/>
  <c r="AQ70" i="1"/>
  <c r="BD21" i="1"/>
  <c r="BF33" i="1"/>
  <c r="BD44" i="1"/>
  <c r="BT5" i="1"/>
  <c r="BR11" i="1"/>
  <c r="BS14" i="1"/>
  <c r="BT16" i="1"/>
  <c r="BU19" i="1"/>
  <c r="BR28" i="1"/>
  <c r="BS30" i="1"/>
  <c r="BT32" i="1"/>
  <c r="BU35" i="1"/>
  <c r="BR42" i="1"/>
  <c r="BS45" i="1"/>
  <c r="BT49" i="1"/>
  <c r="BU52" i="1"/>
  <c r="BS62" i="1"/>
  <c r="BS75" i="1"/>
  <c r="BT77" i="1"/>
  <c r="BS88" i="1"/>
  <c r="BT91" i="1"/>
  <c r="BU94" i="1"/>
  <c r="BV99" i="1"/>
  <c r="AC45" i="1"/>
  <c r="AS13" i="1"/>
  <c r="BD13" i="1"/>
  <c r="BF21" i="1"/>
  <c r="BD45" i="1"/>
  <c r="BE57" i="1"/>
  <c r="BD76" i="1"/>
  <c r="BD87" i="1"/>
  <c r="BE100" i="1"/>
  <c r="BU5" i="1"/>
  <c r="BR9" i="1"/>
  <c r="BS11" i="1"/>
  <c r="BT14" i="1"/>
  <c r="BU16" i="1"/>
  <c r="BR23" i="1"/>
  <c r="BS28" i="1"/>
  <c r="BT30" i="1"/>
  <c r="BU32" i="1"/>
  <c r="BR39" i="1"/>
  <c r="BS42" i="1"/>
  <c r="BT45" i="1"/>
  <c r="BU49" i="1"/>
  <c r="BR57" i="1"/>
  <c r="BT62" i="1"/>
  <c r="BR71" i="1"/>
  <c r="BT75" i="1"/>
  <c r="BU77" i="1"/>
  <c r="BR83" i="1"/>
  <c r="BT88" i="1"/>
  <c r="BU91" i="1"/>
  <c r="BR100" i="1"/>
  <c r="AD32" i="1"/>
  <c r="AQ22" i="1"/>
  <c r="AR74" i="1"/>
  <c r="BE4" i="1"/>
  <c r="BD14" i="1"/>
  <c r="BE34" i="1"/>
  <c r="BG45" i="1"/>
  <c r="BD64" i="1"/>
  <c r="BD88" i="1"/>
  <c r="BS9" i="1"/>
  <c r="BT11" i="1"/>
  <c r="BU14" i="1"/>
  <c r="BR20" i="1"/>
  <c r="BS23" i="1"/>
  <c r="BT28" i="1"/>
  <c r="BU30" i="1"/>
  <c r="BR36" i="1"/>
  <c r="BS39" i="1"/>
  <c r="BT42" i="1"/>
  <c r="BU45" i="1"/>
  <c r="BR53" i="1"/>
  <c r="BS57" i="1"/>
  <c r="BU62" i="1"/>
  <c r="BR64" i="1"/>
  <c r="BS71" i="1"/>
  <c r="BU75" i="1"/>
  <c r="BR80" i="1"/>
  <c r="BS83" i="1"/>
  <c r="BU88" i="1"/>
  <c r="BV91" i="1"/>
  <c r="BR96" i="1"/>
  <c r="BS100" i="1"/>
  <c r="AD11" i="1"/>
  <c r="AQ26" i="1"/>
  <c r="AQ76" i="1"/>
  <c r="BG14" i="1"/>
  <c r="BE23" i="1"/>
  <c r="BE47" i="1"/>
  <c r="BG64" i="1"/>
  <c r="BF78" i="1"/>
  <c r="BG88" i="1"/>
  <c r="BR6" i="1"/>
  <c r="BT9" i="1"/>
  <c r="BU11" i="1"/>
  <c r="BR17" i="1"/>
  <c r="BS20" i="1"/>
  <c r="BT23" i="1"/>
  <c r="BU28" i="1"/>
  <c r="BR33" i="1"/>
  <c r="BS36" i="1"/>
  <c r="BT39" i="1"/>
  <c r="BU42" i="1"/>
  <c r="BR50" i="1"/>
  <c r="BS53" i="1"/>
  <c r="BT57" i="1"/>
  <c r="BS64" i="1"/>
  <c r="BT71" i="1"/>
  <c r="BR78" i="1"/>
  <c r="BS80" i="1"/>
  <c r="BT83" i="1"/>
  <c r="BR92" i="1"/>
  <c r="BS96" i="1"/>
  <c r="BT100" i="1"/>
  <c r="AD10" i="1"/>
  <c r="AS76" i="1"/>
  <c r="BD60" i="1"/>
  <c r="BE89" i="1"/>
  <c r="BT6" i="1"/>
  <c r="BU9" i="1"/>
  <c r="BS17" i="1"/>
  <c r="BT20" i="1"/>
  <c r="BU23" i="1"/>
  <c r="BR31" i="1"/>
  <c r="BS33" i="1"/>
  <c r="BT36" i="1"/>
  <c r="BU39" i="1"/>
  <c r="BR47" i="1"/>
  <c r="BS50" i="1"/>
  <c r="BT53" i="1"/>
  <c r="BU57" i="1"/>
  <c r="BT64" i="1"/>
  <c r="BU71" i="1"/>
  <c r="BR3" i="1"/>
  <c r="BS78" i="1"/>
  <c r="BT80" i="1"/>
  <c r="BU83" i="1"/>
  <c r="BR89" i="1"/>
  <c r="BS92" i="1"/>
  <c r="BT96" i="1"/>
  <c r="BU100" i="1"/>
  <c r="AS81" i="1"/>
  <c r="BD6" i="1"/>
  <c r="BD36" i="1"/>
  <c r="BD48" i="1"/>
  <c r="BE79" i="1"/>
  <c r="BU6" i="1"/>
  <c r="BR12" i="1"/>
  <c r="BT17" i="1"/>
  <c r="BU20" i="1"/>
  <c r="BR29" i="1"/>
  <c r="BS31" i="1"/>
  <c r="BT33" i="1"/>
  <c r="BU36" i="1"/>
  <c r="BR43" i="1"/>
  <c r="BS47" i="1"/>
  <c r="BT50" i="1"/>
  <c r="BU53" i="1"/>
  <c r="BR60" i="1"/>
  <c r="BU64" i="1"/>
  <c r="BR73" i="1"/>
  <c r="BS3" i="1"/>
  <c r="BT78" i="1"/>
  <c r="BU80" i="1"/>
  <c r="BR86" i="1"/>
  <c r="BS89" i="1"/>
  <c r="BT92" i="1"/>
  <c r="BU96" i="1"/>
  <c r="BG6" i="1"/>
  <c r="BF28" i="1"/>
  <c r="BG36" i="1"/>
  <c r="BD61" i="1"/>
  <c r="BR10" i="1"/>
  <c r="BS12" i="1"/>
  <c r="BR24" i="1"/>
  <c r="BS29" i="1"/>
  <c r="BT31" i="1"/>
  <c r="BR40" i="1"/>
  <c r="BS43" i="1"/>
  <c r="BT47" i="1"/>
  <c r="BR58" i="1"/>
  <c r="BS60" i="1"/>
  <c r="BR72" i="1"/>
  <c r="BS73" i="1"/>
  <c r="BT3" i="1"/>
  <c r="BR84" i="1"/>
  <c r="BS86" i="1"/>
  <c r="BT89" i="1"/>
  <c r="AD58" i="1"/>
  <c r="AB11" i="1"/>
  <c r="AP74" i="1"/>
  <c r="AS87" i="1"/>
  <c r="BD10" i="1"/>
  <c r="BE12" i="1"/>
  <c r="BG17" i="1"/>
  <c r="BD24" i="1"/>
  <c r="BE29" i="1"/>
  <c r="BF31" i="1"/>
  <c r="BG33" i="1"/>
  <c r="BD40" i="1"/>
  <c r="BE43" i="1"/>
  <c r="BF47" i="1"/>
  <c r="BG50" i="1"/>
  <c r="BD58" i="1"/>
  <c r="BE60" i="1"/>
  <c r="BD72" i="1"/>
  <c r="BE73" i="1"/>
  <c r="BF3" i="1"/>
  <c r="BG78" i="1"/>
  <c r="BD84" i="1"/>
  <c r="BE86" i="1"/>
  <c r="BF89" i="1"/>
  <c r="BG92" i="1"/>
  <c r="BH96" i="1"/>
  <c r="BE10" i="1"/>
  <c r="BE24" i="1"/>
  <c r="BE40" i="1"/>
  <c r="BE58" i="1"/>
  <c r="BE72" i="1"/>
  <c r="BE84" i="1"/>
  <c r="AS90" i="1"/>
  <c r="BD4" i="1"/>
  <c r="BE7" i="1"/>
  <c r="BF10" i="1"/>
  <c r="BG12" i="1"/>
  <c r="BD18" i="1"/>
  <c r="BE21" i="1"/>
  <c r="BF24" i="1"/>
  <c r="BG29" i="1"/>
  <c r="BD34" i="1"/>
  <c r="BE37" i="1"/>
  <c r="BF40" i="1"/>
  <c r="BG43" i="1"/>
  <c r="BD51" i="1"/>
  <c r="BE55" i="1"/>
  <c r="BF58" i="1"/>
  <c r="BG60" i="1"/>
  <c r="BF72" i="1"/>
  <c r="BG73" i="1"/>
  <c r="BD79" i="1"/>
  <c r="BE81" i="1"/>
  <c r="BF84" i="1"/>
  <c r="BG86" i="1"/>
  <c r="BD93" i="1"/>
  <c r="BE98" i="1"/>
  <c r="BG10" i="1"/>
  <c r="BG24" i="1"/>
  <c r="BG40" i="1"/>
  <c r="BG58" i="1"/>
  <c r="BG72" i="1"/>
  <c r="BF81" i="1"/>
  <c r="BG84" i="1"/>
  <c r="BF98" i="1"/>
  <c r="AR93" i="1"/>
  <c r="AQ15" i="1"/>
  <c r="AQ48" i="1"/>
  <c r="AS65" i="1"/>
  <c r="BG4" i="1"/>
  <c r="BE13" i="1"/>
  <c r="BF15" i="1"/>
  <c r="BG18" i="1"/>
  <c r="BD26" i="1"/>
  <c r="BG34" i="1"/>
  <c r="BD41" i="1"/>
  <c r="BE44" i="1"/>
  <c r="BF48" i="1"/>
  <c r="BG51" i="1"/>
  <c r="BD59" i="1"/>
  <c r="BE61" i="1"/>
  <c r="BF65" i="1"/>
  <c r="BE74" i="1"/>
  <c r="BF76" i="1"/>
  <c r="BG79" i="1"/>
  <c r="BD85" i="1"/>
  <c r="BE87" i="1"/>
  <c r="BF90" i="1"/>
  <c r="BG93" i="1"/>
  <c r="AB84" i="1"/>
  <c r="AR15" i="1"/>
  <c r="AS48" i="1"/>
  <c r="AR79" i="1"/>
  <c r="BD8" i="1"/>
  <c r="BF13" i="1"/>
  <c r="BG15" i="1"/>
  <c r="BD22" i="1"/>
  <c r="BE26" i="1"/>
  <c r="BD25" i="1"/>
  <c r="BE41" i="1"/>
  <c r="BF44" i="1"/>
  <c r="BG48" i="1"/>
  <c r="BD56" i="1"/>
  <c r="BE59" i="1"/>
  <c r="BF61" i="1"/>
  <c r="BG65" i="1"/>
  <c r="BD70" i="1"/>
  <c r="BF74" i="1"/>
  <c r="BG76" i="1"/>
  <c r="BD82" i="1"/>
  <c r="BE85" i="1"/>
  <c r="BF87" i="1"/>
  <c r="BG90" i="1"/>
  <c r="BD99" i="1"/>
  <c r="AS15" i="1"/>
  <c r="AS98" i="1"/>
  <c r="BD5" i="1"/>
  <c r="BE8" i="1"/>
  <c r="BG13" i="1"/>
  <c r="BD19" i="1"/>
  <c r="BE22" i="1"/>
  <c r="BF26" i="1"/>
  <c r="BD35" i="1"/>
  <c r="BE25" i="1"/>
  <c r="BF41" i="1"/>
  <c r="BG44" i="1"/>
  <c r="BD52" i="1"/>
  <c r="BE56" i="1"/>
  <c r="BF59" i="1"/>
  <c r="BG61" i="1"/>
  <c r="BE70" i="1"/>
  <c r="BG74" i="1"/>
  <c r="BE82" i="1"/>
  <c r="BF85" i="1"/>
  <c r="BG87" i="1"/>
  <c r="BD94" i="1"/>
  <c r="BE99" i="1"/>
  <c r="AD3" i="1"/>
  <c r="AR51" i="1"/>
  <c r="BE5" i="1"/>
  <c r="BF8" i="1"/>
  <c r="BD16" i="1"/>
  <c r="BE19" i="1"/>
  <c r="BF22" i="1"/>
  <c r="BD32" i="1"/>
  <c r="BE35" i="1"/>
  <c r="BF25" i="1"/>
  <c r="BD49" i="1"/>
  <c r="BE52" i="1"/>
  <c r="BF56" i="1"/>
  <c r="BF70" i="1"/>
  <c r="BD77" i="1"/>
  <c r="BF82" i="1"/>
  <c r="BD91" i="1"/>
  <c r="BE94" i="1"/>
  <c r="BF99" i="1"/>
  <c r="AR18" i="1"/>
  <c r="BG8" i="1"/>
  <c r="BE16" i="1"/>
  <c r="BG22" i="1"/>
  <c r="BE32" i="1"/>
  <c r="BG25" i="1"/>
  <c r="BE49" i="1"/>
  <c r="BG56" i="1"/>
  <c r="BG70" i="1"/>
  <c r="BE77" i="1"/>
  <c r="BG82" i="1"/>
  <c r="BE91" i="1"/>
  <c r="BG99" i="1"/>
  <c r="AR34" i="1"/>
  <c r="AE75" i="1"/>
  <c r="AS7" i="1"/>
  <c r="AP82" i="1"/>
  <c r="BG5" i="1"/>
  <c r="BD11" i="1"/>
  <c r="BE14" i="1"/>
  <c r="BF16" i="1"/>
  <c r="BG19" i="1"/>
  <c r="BD28" i="1"/>
  <c r="BE30" i="1"/>
  <c r="BF32" i="1"/>
  <c r="BG35" i="1"/>
  <c r="BD42" i="1"/>
  <c r="BE45" i="1"/>
  <c r="BF49" i="1"/>
  <c r="BG52" i="1"/>
  <c r="BE62" i="1"/>
  <c r="BE75" i="1"/>
  <c r="BF77" i="1"/>
  <c r="BE88" i="1"/>
  <c r="BF91" i="1"/>
  <c r="BG94" i="1"/>
  <c r="BH99" i="1"/>
  <c r="AC75" i="1"/>
  <c r="AS55" i="1"/>
  <c r="BD9" i="1"/>
  <c r="BE11" i="1"/>
  <c r="BF14" i="1"/>
  <c r="BG16" i="1"/>
  <c r="BD23" i="1"/>
  <c r="BE28" i="1"/>
  <c r="BF30" i="1"/>
  <c r="BG32" i="1"/>
  <c r="BD39" i="1"/>
  <c r="BE42" i="1"/>
  <c r="BF45" i="1"/>
  <c r="BG49" i="1"/>
  <c r="BD57" i="1"/>
  <c r="BF62" i="1"/>
  <c r="BD71" i="1"/>
  <c r="BF75" i="1"/>
  <c r="BG77" i="1"/>
  <c r="BD83" i="1"/>
  <c r="BF88" i="1"/>
  <c r="BG91" i="1"/>
  <c r="BD100" i="1"/>
  <c r="AS21" i="1"/>
  <c r="AS37" i="1"/>
  <c r="BH91" i="1"/>
  <c r="AD20" i="1"/>
  <c r="AP25" i="1"/>
  <c r="BE6" i="1"/>
  <c r="BF9" i="1"/>
  <c r="BG11" i="1"/>
  <c r="BD17" i="1"/>
  <c r="BE20" i="1"/>
  <c r="BF23" i="1"/>
  <c r="BG28" i="1"/>
  <c r="BD33" i="1"/>
  <c r="BE36" i="1"/>
  <c r="BF39" i="1"/>
  <c r="BG42" i="1"/>
  <c r="BD50" i="1"/>
  <c r="BE53" i="1"/>
  <c r="BF57" i="1"/>
  <c r="BE64" i="1"/>
  <c r="BF71" i="1"/>
  <c r="BD78" i="1"/>
  <c r="BE80" i="1"/>
  <c r="BF83" i="1"/>
  <c r="BD92" i="1"/>
  <c r="BE96" i="1"/>
  <c r="BF100" i="1"/>
  <c r="BD31" i="1"/>
  <c r="BD47" i="1"/>
  <c r="BD3" i="1"/>
  <c r="BD89" i="1"/>
  <c r="AS9" i="1"/>
  <c r="AR9" i="1"/>
  <c r="AQ9" i="1"/>
  <c r="AP9" i="1"/>
  <c r="AS23" i="1"/>
  <c r="AR23" i="1"/>
  <c r="AQ23" i="1"/>
  <c r="AP23" i="1"/>
  <c r="AS39" i="1"/>
  <c r="AR39" i="1"/>
  <c r="AQ39" i="1"/>
  <c r="AP39" i="1"/>
  <c r="AS57" i="1"/>
  <c r="AR57" i="1"/>
  <c r="AQ57" i="1"/>
  <c r="AP57" i="1"/>
  <c r="AS71" i="1"/>
  <c r="AR71" i="1"/>
  <c r="AQ71" i="1"/>
  <c r="AP71" i="1"/>
  <c r="AS83" i="1"/>
  <c r="AR83" i="1"/>
  <c r="AQ83" i="1"/>
  <c r="AP83" i="1"/>
  <c r="AS100" i="1"/>
  <c r="AR100" i="1"/>
  <c r="AQ100" i="1"/>
  <c r="AP100" i="1"/>
  <c r="AS26" i="1"/>
  <c r="AP26" i="1"/>
  <c r="AS41" i="1"/>
  <c r="AP41" i="1"/>
  <c r="AS59" i="1"/>
  <c r="AP59" i="1"/>
  <c r="AS85" i="1"/>
  <c r="AP85" i="1"/>
  <c r="AS4" i="1"/>
  <c r="AP4" i="1"/>
  <c r="AS11" i="1"/>
  <c r="AR11" i="1"/>
  <c r="AQ11" i="1"/>
  <c r="AP11" i="1"/>
  <c r="AS28" i="1"/>
  <c r="AR28" i="1"/>
  <c r="AQ28" i="1"/>
  <c r="AP28" i="1"/>
  <c r="AS42" i="1"/>
  <c r="AR42" i="1"/>
  <c r="AQ42" i="1"/>
  <c r="AP42" i="1"/>
  <c r="AD23" i="1"/>
  <c r="AC23" i="1"/>
  <c r="AD9" i="1"/>
  <c r="AC9" i="1"/>
  <c r="AQ4" i="1"/>
  <c r="AB99" i="1"/>
  <c r="AD99" i="1"/>
  <c r="AF99" i="1"/>
  <c r="AD70" i="1"/>
  <c r="AD25" i="1"/>
  <c r="AD8" i="1"/>
  <c r="AQ85" i="1"/>
  <c r="AR4" i="1"/>
  <c r="AS18" i="1"/>
  <c r="AS34" i="1"/>
  <c r="AQ44" i="1"/>
  <c r="AR48" i="1"/>
  <c r="AS51" i="1"/>
  <c r="AQ61" i="1"/>
  <c r="AR65" i="1"/>
  <c r="AQ74" i="1"/>
  <c r="AR76" i="1"/>
  <c r="AS79" i="1"/>
  <c r="AQ87" i="1"/>
  <c r="AR90" i="1"/>
  <c r="AS93" i="1"/>
  <c r="AD42" i="1"/>
  <c r="AB20" i="1"/>
  <c r="AQ5" i="1"/>
  <c r="AR8" i="1"/>
  <c r="AP16" i="1"/>
  <c r="AQ19" i="1"/>
  <c r="AR22" i="1"/>
  <c r="AP32" i="1"/>
  <c r="AQ35" i="1"/>
  <c r="AR25" i="1"/>
  <c r="AP49" i="1"/>
  <c r="AQ52" i="1"/>
  <c r="AR56" i="1"/>
  <c r="AR70" i="1"/>
  <c r="AP77" i="1"/>
  <c r="AR82" i="1"/>
  <c r="AP91" i="1"/>
  <c r="AQ94" i="1"/>
  <c r="AR99" i="1"/>
  <c r="AD91" i="1"/>
  <c r="AD74" i="1"/>
  <c r="AB42" i="1"/>
  <c r="AD31" i="1"/>
  <c r="AR5" i="1"/>
  <c r="AS8" i="1"/>
  <c r="AP14" i="1"/>
  <c r="AQ16" i="1"/>
  <c r="AR19" i="1"/>
  <c r="AS22" i="1"/>
  <c r="AP30" i="1"/>
  <c r="AQ32" i="1"/>
  <c r="AR35" i="1"/>
  <c r="AS25" i="1"/>
  <c r="AP45" i="1"/>
  <c r="AQ49" i="1"/>
  <c r="AR52" i="1"/>
  <c r="AS56" i="1"/>
  <c r="AP62" i="1"/>
  <c r="AS70" i="1"/>
  <c r="AP75" i="1"/>
  <c r="AQ77" i="1"/>
  <c r="AS82" i="1"/>
  <c r="AP88" i="1"/>
  <c r="AQ91" i="1"/>
  <c r="AR94" i="1"/>
  <c r="AS99" i="1"/>
  <c r="AD80" i="1"/>
  <c r="AD53" i="1"/>
  <c r="AD40" i="1"/>
  <c r="AS5" i="1"/>
  <c r="AQ14" i="1"/>
  <c r="AR16" i="1"/>
  <c r="AS19" i="1"/>
  <c r="AQ30" i="1"/>
  <c r="AR32" i="1"/>
  <c r="AS35" i="1"/>
  <c r="AQ45" i="1"/>
  <c r="AR49" i="1"/>
  <c r="AS52" i="1"/>
  <c r="AQ62" i="1"/>
  <c r="AQ75" i="1"/>
  <c r="AR77" i="1"/>
  <c r="AQ88" i="1"/>
  <c r="AR91" i="1"/>
  <c r="AS94" i="1"/>
  <c r="AT99" i="1"/>
  <c r="AB80" i="1"/>
  <c r="AB53" i="1"/>
  <c r="AE30" i="1"/>
  <c r="AD16" i="1"/>
  <c r="AR14" i="1"/>
  <c r="AS16" i="1"/>
  <c r="AR30" i="1"/>
  <c r="AS32" i="1"/>
  <c r="AR45" i="1"/>
  <c r="AS49" i="1"/>
  <c r="AR62" i="1"/>
  <c r="AR75" i="1"/>
  <c r="AS77" i="1"/>
  <c r="AR88" i="1"/>
  <c r="AS91" i="1"/>
  <c r="AD89" i="1"/>
  <c r="AC52" i="1"/>
  <c r="AC30" i="1"/>
  <c r="AP6" i="1"/>
  <c r="AS14" i="1"/>
  <c r="AP20" i="1"/>
  <c r="AS30" i="1"/>
  <c r="AP36" i="1"/>
  <c r="AS45" i="1"/>
  <c r="AP53" i="1"/>
  <c r="AS62" i="1"/>
  <c r="AP64" i="1"/>
  <c r="AS75" i="1"/>
  <c r="AP80" i="1"/>
  <c r="AS88" i="1"/>
  <c r="AT91" i="1"/>
  <c r="AP96" i="1"/>
  <c r="AD72" i="1"/>
  <c r="AE62" i="1"/>
  <c r="AD6" i="1"/>
  <c r="AQ6" i="1"/>
  <c r="AP17" i="1"/>
  <c r="AQ20" i="1"/>
  <c r="AP33" i="1"/>
  <c r="AQ36" i="1"/>
  <c r="AP50" i="1"/>
  <c r="AQ53" i="1"/>
  <c r="AQ64" i="1"/>
  <c r="AP78" i="1"/>
  <c r="AQ80" i="1"/>
  <c r="AP92" i="1"/>
  <c r="AQ96" i="1"/>
  <c r="AE88" i="1"/>
  <c r="AC62" i="1"/>
  <c r="AB6" i="1"/>
  <c r="AR6" i="1"/>
  <c r="AQ17" i="1"/>
  <c r="AR20" i="1"/>
  <c r="AP31" i="1"/>
  <c r="AQ33" i="1"/>
  <c r="AR36" i="1"/>
  <c r="AP47" i="1"/>
  <c r="AQ50" i="1"/>
  <c r="AR53" i="1"/>
  <c r="AR64" i="1"/>
  <c r="AP3" i="1"/>
  <c r="AQ78" i="1"/>
  <c r="AR80" i="1"/>
  <c r="AP89" i="1"/>
  <c r="AQ92" i="1"/>
  <c r="AR96" i="1"/>
  <c r="AC88" i="1"/>
  <c r="AD49" i="1"/>
  <c r="AD28" i="1"/>
  <c r="AS6" i="1"/>
  <c r="AP12" i="1"/>
  <c r="AR17" i="1"/>
  <c r="AS20" i="1"/>
  <c r="AP29" i="1"/>
  <c r="AQ31" i="1"/>
  <c r="AR33" i="1"/>
  <c r="AS36" i="1"/>
  <c r="AP43" i="1"/>
  <c r="AQ47" i="1"/>
  <c r="AR50" i="1"/>
  <c r="AS53" i="1"/>
  <c r="AP60" i="1"/>
  <c r="AS64" i="1"/>
  <c r="AP73" i="1"/>
  <c r="AQ3" i="1"/>
  <c r="AR78" i="1"/>
  <c r="AS80" i="1"/>
  <c r="AP86" i="1"/>
  <c r="AQ89" i="1"/>
  <c r="AR92" i="1"/>
  <c r="AS96" i="1"/>
  <c r="AD61" i="1"/>
  <c r="AD36" i="1"/>
  <c r="AB28" i="1"/>
  <c r="AE14" i="1"/>
  <c r="AP10" i="1"/>
  <c r="AQ12" i="1"/>
  <c r="AS17" i="1"/>
  <c r="AP24" i="1"/>
  <c r="AQ29" i="1"/>
  <c r="AR31" i="1"/>
  <c r="AS33" i="1"/>
  <c r="AP40" i="1"/>
  <c r="AQ43" i="1"/>
  <c r="AR47" i="1"/>
  <c r="AS50" i="1"/>
  <c r="AP58" i="1"/>
  <c r="AQ60" i="1"/>
  <c r="AP72" i="1"/>
  <c r="D9" i="6" s="1"/>
  <c r="AQ73" i="1"/>
  <c r="AR3" i="1"/>
  <c r="AS78" i="1"/>
  <c r="AP84" i="1"/>
  <c r="AQ86" i="1"/>
  <c r="AR89" i="1"/>
  <c r="AS92" i="1"/>
  <c r="AD87" i="1"/>
  <c r="AD77" i="1"/>
  <c r="AB36" i="1"/>
  <c r="AD24" i="1"/>
  <c r="AC14" i="1"/>
  <c r="AP7" i="1"/>
  <c r="AQ10" i="1"/>
  <c r="AR12" i="1"/>
  <c r="AP21" i="1"/>
  <c r="AQ24" i="1"/>
  <c r="AR29" i="1"/>
  <c r="AS31" i="1"/>
  <c r="AP37" i="1"/>
  <c r="AQ40" i="1"/>
  <c r="AR43" i="1"/>
  <c r="AS47" i="1"/>
  <c r="AP55" i="1"/>
  <c r="AQ58" i="1"/>
  <c r="AR60" i="1"/>
  <c r="AQ72" i="1"/>
  <c r="AR73" i="1"/>
  <c r="AS3" i="1"/>
  <c r="AP81" i="1"/>
  <c r="AQ84" i="1"/>
  <c r="AR86" i="1"/>
  <c r="AS89" i="1"/>
  <c r="AP98" i="1"/>
  <c r="AD96" i="1"/>
  <c r="AD64" i="1"/>
  <c r="AD47" i="1"/>
  <c r="AE35" i="1"/>
  <c r="AQ7" i="1"/>
  <c r="AR10" i="1"/>
  <c r="AS12" i="1"/>
  <c r="AP18" i="1"/>
  <c r="AQ21" i="1"/>
  <c r="AR24" i="1"/>
  <c r="AS29" i="1"/>
  <c r="AP34" i="1"/>
  <c r="AQ37" i="1"/>
  <c r="AR40" i="1"/>
  <c r="AS43" i="1"/>
  <c r="AP51" i="1"/>
  <c r="AQ55" i="1"/>
  <c r="AR58" i="1"/>
  <c r="AS60" i="1"/>
  <c r="AR72" i="1"/>
  <c r="AS73" i="1"/>
  <c r="D17" i="6"/>
  <c r="AP79" i="1"/>
  <c r="AQ81" i="1"/>
  <c r="AR84" i="1"/>
  <c r="AS86" i="1"/>
  <c r="AP93" i="1"/>
  <c r="AQ98" i="1"/>
  <c r="AB96" i="1"/>
  <c r="AB64" i="1"/>
  <c r="AS10" i="1"/>
  <c r="AS24" i="1"/>
  <c r="AS40" i="1"/>
  <c r="AS58" i="1"/>
  <c r="AS72" i="1"/>
  <c r="AS84" i="1"/>
  <c r="AB29" i="1"/>
  <c r="AD29" i="1"/>
  <c r="AE29" i="1"/>
  <c r="AB33" i="1"/>
  <c r="AC33" i="1"/>
  <c r="AD33" i="1"/>
  <c r="AB50" i="1"/>
  <c r="AC50" i="1"/>
  <c r="AD50" i="1"/>
  <c r="AB41" i="1"/>
  <c r="AC41" i="1"/>
  <c r="AD41" i="1"/>
  <c r="AB26" i="1"/>
  <c r="AC26" i="1"/>
  <c r="AD26" i="1"/>
  <c r="AE26" i="1"/>
  <c r="AC86" i="1"/>
  <c r="AB92" i="1"/>
  <c r="AC92" i="1"/>
  <c r="AD92" i="1"/>
  <c r="AB59" i="1"/>
  <c r="AC59" i="1"/>
  <c r="AD59" i="1"/>
  <c r="O3" i="1"/>
  <c r="AE78" i="1"/>
  <c r="AC43" i="1"/>
  <c r="AE33" i="1"/>
  <c r="AB17" i="1"/>
  <c r="AC17" i="1"/>
  <c r="AD17" i="1"/>
  <c r="AB73" i="1"/>
  <c r="AD73" i="1"/>
  <c r="AE73" i="1"/>
  <c r="AD100" i="1"/>
  <c r="AE100" i="1"/>
  <c r="AB100" i="1"/>
  <c r="AD83" i="1"/>
  <c r="AE83" i="1"/>
  <c r="AB83" i="1"/>
  <c r="AD71" i="1"/>
  <c r="AE71" i="1"/>
  <c r="AB71" i="1"/>
  <c r="AD57" i="1"/>
  <c r="AE57" i="1"/>
  <c r="AB57" i="1"/>
  <c r="AD39" i="1"/>
  <c r="AE39" i="1"/>
  <c r="AB39" i="1"/>
  <c r="AE17" i="1"/>
  <c r="AB60" i="1"/>
  <c r="AD60" i="1"/>
  <c r="AE60" i="1"/>
  <c r="AE4" i="1"/>
  <c r="AD4" i="1"/>
  <c r="AB4" i="1"/>
  <c r="AC71" i="1"/>
  <c r="AB86" i="1"/>
  <c r="AD86" i="1"/>
  <c r="AE86" i="1"/>
  <c r="AB98" i="1"/>
  <c r="AC98" i="1"/>
  <c r="AD98" i="1"/>
  <c r="AE98" i="1"/>
  <c r="AB81" i="1"/>
  <c r="AC81" i="1"/>
  <c r="AD81" i="1"/>
  <c r="AE81" i="1"/>
  <c r="AB55" i="1"/>
  <c r="AC55" i="1"/>
  <c r="AD55" i="1"/>
  <c r="AE55" i="1"/>
  <c r="AB37" i="1"/>
  <c r="AC37" i="1"/>
  <c r="AD37" i="1"/>
  <c r="AE37" i="1"/>
  <c r="AB21" i="1"/>
  <c r="AC21" i="1"/>
  <c r="AD21" i="1"/>
  <c r="AE21" i="1"/>
  <c r="AB7" i="1"/>
  <c r="AC7" i="1"/>
  <c r="AD7" i="1"/>
  <c r="AE7" i="1"/>
  <c r="AB85" i="1"/>
  <c r="AC85" i="1"/>
  <c r="AD85" i="1"/>
  <c r="AE92" i="1"/>
  <c r="AE41" i="1"/>
  <c r="AB94" i="1"/>
  <c r="AD94" i="1"/>
  <c r="AB52" i="1"/>
  <c r="AD52" i="1"/>
  <c r="AB35" i="1"/>
  <c r="AD35" i="1"/>
  <c r="AB19" i="1"/>
  <c r="AC19" i="1"/>
  <c r="AD19" i="1"/>
  <c r="AB5" i="1"/>
  <c r="AC5" i="1"/>
  <c r="AD5" i="1"/>
  <c r="AB78" i="1"/>
  <c r="AC78" i="1"/>
  <c r="AD78" i="1"/>
  <c r="AB43" i="1"/>
  <c r="AD43" i="1"/>
  <c r="AE43" i="1"/>
  <c r="AC4" i="1"/>
  <c r="AC83" i="1"/>
  <c r="AC60" i="1"/>
  <c r="AE50" i="1"/>
  <c r="AE19" i="1"/>
  <c r="AE91" i="1"/>
  <c r="AD88" i="1"/>
  <c r="AE77" i="1"/>
  <c r="AD75" i="1"/>
  <c r="AD62" i="1"/>
  <c r="AE49" i="1"/>
  <c r="AD45" i="1"/>
  <c r="AC42" i="1"/>
  <c r="AE32" i="1"/>
  <c r="AD30" i="1"/>
  <c r="AC28" i="1"/>
  <c r="AB23" i="1"/>
  <c r="AE16" i="1"/>
  <c r="AD14" i="1"/>
  <c r="AC11" i="1"/>
  <c r="AB9" i="1"/>
  <c r="AE99" i="1"/>
  <c r="AC91" i="1"/>
  <c r="AB88" i="1"/>
  <c r="AE82" i="1"/>
  <c r="AC77" i="1"/>
  <c r="AB75" i="1"/>
  <c r="AE70" i="1"/>
  <c r="AB62" i="1"/>
  <c r="AE56" i="1"/>
  <c r="AC49" i="1"/>
  <c r="AB45" i="1"/>
  <c r="AE25" i="1"/>
  <c r="AC32" i="1"/>
  <c r="AB30" i="1"/>
  <c r="AE22" i="1"/>
  <c r="AC16" i="1"/>
  <c r="AB14" i="1"/>
  <c r="AE8" i="1"/>
  <c r="AC99" i="1"/>
  <c r="AE87" i="1"/>
  <c r="AC82" i="1"/>
  <c r="AE74" i="1"/>
  <c r="AC70" i="1"/>
  <c r="AE61" i="1"/>
  <c r="AC56" i="1"/>
  <c r="AE44" i="1"/>
  <c r="AC25" i="1"/>
  <c r="AC22" i="1"/>
  <c r="AE13" i="1"/>
  <c r="AC8" i="1"/>
  <c r="AE90" i="1"/>
  <c r="AB82" i="1"/>
  <c r="AE76" i="1"/>
  <c r="AB70" i="1"/>
  <c r="AE65" i="1"/>
  <c r="AB56" i="1"/>
  <c r="AE48" i="1"/>
  <c r="AD44" i="1"/>
  <c r="AB25" i="1"/>
  <c r="AB22" i="1"/>
  <c r="AE15" i="1"/>
  <c r="AD13" i="1"/>
  <c r="AB8" i="1"/>
  <c r="AE93" i="1"/>
  <c r="AD90" i="1"/>
  <c r="AC87" i="1"/>
  <c r="AE79" i="1"/>
  <c r="AD76" i="1"/>
  <c r="AC74" i="1"/>
  <c r="AD65" i="1"/>
  <c r="AC61" i="1"/>
  <c r="AE51" i="1"/>
  <c r="AD48" i="1"/>
  <c r="AC44" i="1"/>
  <c r="AE34" i="1"/>
  <c r="AE18" i="1"/>
  <c r="AD15" i="1"/>
  <c r="AC13" i="1"/>
  <c r="AD93" i="1"/>
  <c r="AC90" i="1"/>
  <c r="AD79" i="1"/>
  <c r="AC76" i="1"/>
  <c r="AC65" i="1"/>
  <c r="AD51" i="1"/>
  <c r="AC48" i="1"/>
  <c r="AD34" i="1"/>
  <c r="AD18" i="1"/>
  <c r="AC15" i="1"/>
  <c r="AC93" i="1"/>
  <c r="AB90" i="1"/>
  <c r="AE84" i="1"/>
  <c r="AC79" i="1"/>
  <c r="AB76" i="1"/>
  <c r="AE72" i="1"/>
  <c r="AB65" i="1"/>
  <c r="AE58" i="1"/>
  <c r="AC51" i="1"/>
  <c r="AB48" i="1"/>
  <c r="AE40" i="1"/>
  <c r="AC34" i="1"/>
  <c r="AE24" i="1"/>
  <c r="AC18" i="1"/>
  <c r="AB15" i="1"/>
  <c r="AE10" i="1"/>
  <c r="AE12" i="1"/>
  <c r="AE89" i="1"/>
  <c r="AC84" i="1"/>
  <c r="AE3" i="1"/>
  <c r="AC72" i="1"/>
  <c r="AC58" i="1"/>
  <c r="AE47" i="1"/>
  <c r="AC40" i="1"/>
  <c r="AE31" i="1"/>
  <c r="AC24" i="1"/>
  <c r="AD12" i="1"/>
  <c r="AC10" i="1"/>
  <c r="AE96" i="1"/>
  <c r="AC89" i="1"/>
  <c r="AE80" i="1"/>
  <c r="AC3" i="1"/>
  <c r="AE64" i="1"/>
  <c r="AE53" i="1"/>
  <c r="AC47" i="1"/>
  <c r="AE36" i="1"/>
  <c r="AC31" i="1"/>
  <c r="AE20" i="1"/>
  <c r="AB12" i="1"/>
  <c r="AE6" i="1"/>
  <c r="AE23" i="1"/>
  <c r="AE9" i="1"/>
  <c r="B17" i="6"/>
  <c r="Q3" i="1"/>
  <c r="P3" i="1"/>
  <c r="G9" i="6" l="1"/>
  <c r="H19" i="6"/>
  <c r="E13" i="6"/>
  <c r="G13" i="6"/>
  <c r="J19" i="6"/>
  <c r="D15" i="6"/>
  <c r="I13" i="6"/>
  <c r="C15" i="6"/>
  <c r="K19" i="6"/>
  <c r="F9" i="6"/>
  <c r="F15" i="6"/>
  <c r="F11" i="6"/>
  <c r="E11" i="6"/>
  <c r="B9" i="6"/>
  <c r="C17" i="6"/>
  <c r="D13" i="6"/>
  <c r="I15" i="6"/>
  <c r="C9" i="6"/>
  <c r="E15" i="6"/>
  <c r="G11" i="6"/>
  <c r="C13" i="6"/>
  <c r="E17" i="6"/>
  <c r="J13" i="6"/>
  <c r="H13" i="6"/>
  <c r="J11" i="6"/>
  <c r="J15" i="6"/>
  <c r="G17" i="6"/>
  <c r="G19" i="6"/>
  <c r="H11" i="6"/>
  <c r="I11" i="6"/>
  <c r="J9" i="6"/>
  <c r="B13" i="6"/>
  <c r="B11" i="6"/>
  <c r="F17" i="6"/>
  <c r="I9" i="6"/>
  <c r="G15" i="6"/>
  <c r="K13" i="6"/>
  <c r="H17" i="6"/>
  <c r="H9" i="6"/>
  <c r="H15" i="6"/>
  <c r="K11" i="6"/>
  <c r="F13" i="6"/>
  <c r="C11" i="6"/>
  <c r="I17" i="6"/>
  <c r="E9" i="6"/>
  <c r="I19" i="6"/>
  <c r="K9" i="6"/>
  <c r="D11" i="6"/>
  <c r="B15" i="6"/>
  <c r="J1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<sst xmlns="http://schemas.openxmlformats.org/spreadsheetml/2006/main" count="4296" uniqueCount="602">
  <si>
    <t>Misc.</t>
  </si>
  <si>
    <t>AM</t>
  </si>
  <si>
    <t>PM</t>
  </si>
  <si>
    <t>SCHOOL_NAME</t>
  </si>
  <si>
    <t>TYPE_OF_SCHOOL</t>
  </si>
  <si>
    <t>Full School Name</t>
  </si>
  <si>
    <t>Jurrisdiction</t>
  </si>
  <si>
    <t>Jurrisdiction Full</t>
  </si>
  <si>
    <t>SUM_OF_WALKED_2000</t>
  </si>
  <si>
    <t>SUM_OF_RODE_BICYCLE_2000</t>
  </si>
  <si>
    <t>SUM_OF_USED_HELMET_2000</t>
  </si>
  <si>
    <t>SUM_OF_RODE_SCHOOL_BUS_2000</t>
  </si>
  <si>
    <t>SUM_OF_RODE_IN_CAR_2000</t>
  </si>
  <si>
    <t>SUM_OF_DROVE_OWN_CAR_2000</t>
  </si>
  <si>
    <t>SUM_OF_USED_SEAT_BELT_2000</t>
  </si>
  <si>
    <t>Total_2000</t>
  </si>
  <si>
    <t>PCT_Walk_2000</t>
  </si>
  <si>
    <t>PCT_Bike_2000</t>
  </si>
  <si>
    <t>PCT_Bus_2000</t>
  </si>
  <si>
    <t>PCT_Car_2000</t>
  </si>
  <si>
    <t>PCT_Drove_2000</t>
  </si>
  <si>
    <t>SUM_OF_WALKED_2003</t>
  </si>
  <si>
    <t>SUM_OF_RODE_BICYCLE_2003</t>
  </si>
  <si>
    <t>SUM_OF_USED_HELMET_2003</t>
  </si>
  <si>
    <t>SUM_OF_RODE_SCHOOL_BUS_2003</t>
  </si>
  <si>
    <t>SUM_OF_RODE_IN_CAR_2003</t>
  </si>
  <si>
    <t>SUM_OF_DROVE_OWN_CAR_2003</t>
  </si>
  <si>
    <t>SUM_OF_RIDE_WITH_ANOTHER_STUDENT_2003</t>
  </si>
  <si>
    <t>SUM_OF_USED_SEAT_BELT_2003</t>
  </si>
  <si>
    <t>Total_2003</t>
  </si>
  <si>
    <t>PCT_Walk_2003</t>
  </si>
  <si>
    <t>PCT_Bike_2003</t>
  </si>
  <si>
    <t>PCT_Bus_2003</t>
  </si>
  <si>
    <t>PCT_Car_2003</t>
  </si>
  <si>
    <t>PCT_Drove_2003</t>
  </si>
  <si>
    <t>SUM_OF_WALKED_2006</t>
  </si>
  <si>
    <t>SUM_OF_RODE_BICYCLE_2006</t>
  </si>
  <si>
    <t>SUM_OF_USED_HELMET_2006</t>
  </si>
  <si>
    <t>SUM_OF_RODE_SCHOOL_BUS_2006</t>
  </si>
  <si>
    <t>SUM_OF_RODE_IN_CAR_2006</t>
  </si>
  <si>
    <t>SUM_OF_DROVE_OWN_CAR_2006</t>
  </si>
  <si>
    <t>SUM_OF_RIDE_WITH_ANOTHER_STUDENT_2006</t>
  </si>
  <si>
    <t>SUM_OF_USED_SEAT_BELT_2006</t>
  </si>
  <si>
    <t>Total_2006</t>
  </si>
  <si>
    <t>PCT_Walk_2006</t>
  </si>
  <si>
    <t>PCT_Bike_2006</t>
  </si>
  <si>
    <t>PCT_Bus_2006</t>
  </si>
  <si>
    <t>PCT_Car_2006</t>
  </si>
  <si>
    <t>PCT_Drove_2006</t>
  </si>
  <si>
    <t>SUM_OF_WALKED_2008</t>
  </si>
  <si>
    <t>SUM_OF_RODE_BICYCLE_2008</t>
  </si>
  <si>
    <t>SUM_OF_USED_HELMET_2008</t>
  </si>
  <si>
    <t>SUM_OF_RODE_SCHOOL_BUS_2008</t>
  </si>
  <si>
    <t>SUM_OF_RODE_IN_CAR_2008</t>
  </si>
  <si>
    <t>SUM_OF_DROVE_OWN_CAR_2008</t>
  </si>
  <si>
    <t>SUM_OF_RIDE_WITH_ANOTHER_STUDENT_2008</t>
  </si>
  <si>
    <t>SUM_OF_USED_SEAT_BELT_2008</t>
  </si>
  <si>
    <t>Total_2008</t>
  </si>
  <si>
    <t>PCT_Walk_2008</t>
  </si>
  <si>
    <t>PCT_Bike_2008</t>
  </si>
  <si>
    <t>PCT_Bus_2008</t>
  </si>
  <si>
    <t>PCT_Car_2008</t>
  </si>
  <si>
    <t>PCT_Drove_2008</t>
  </si>
  <si>
    <t>SUM_OF_WALKED_2010</t>
  </si>
  <si>
    <t>SUM_OF_RODE_BICYCLE_2010</t>
  </si>
  <si>
    <t>SUM_OF_USED_HELMET_2010</t>
  </si>
  <si>
    <t>SUM_OF_RODE_SCHOOL_BUS_2010</t>
  </si>
  <si>
    <t>SUM_OF_RODE_IN_CAR_2010</t>
  </si>
  <si>
    <t>SUM_OF_DROVE_OWN_CAR_2010</t>
  </si>
  <si>
    <t>SUM_OF_RIDE_WITH_ANOTHER_STUDENT_2010</t>
  </si>
  <si>
    <t>SUM_OF_USED_SEAT_BELT_2010</t>
  </si>
  <si>
    <t>Total_2010</t>
  </si>
  <si>
    <t>PCT_Walk_2010</t>
  </si>
  <si>
    <t>PCT_Bike_2010</t>
  </si>
  <si>
    <t>PCT_Bus_2010</t>
  </si>
  <si>
    <t>PCT_Car_2010</t>
  </si>
  <si>
    <t>PCT_Drove_2010</t>
  </si>
  <si>
    <t>SUM_OF_WALKED_2012</t>
  </si>
  <si>
    <t>SUM_OF_RODE_BICYCLE_2012</t>
  </si>
  <si>
    <t>SUM_OF_USED_HELMET_2012</t>
  </si>
  <si>
    <t>SUM_OF_RODE_SCHOOL_BUS_2012</t>
  </si>
  <si>
    <t>SUM_OF_RODE_IN_CAR_2012</t>
  </si>
  <si>
    <t>SUM_OF_DROVE_OWN_CAR_2012</t>
  </si>
  <si>
    <t>SUM_OF_RIDE_WITH_ANOTHER_STUDENT_2012</t>
  </si>
  <si>
    <t>SUM_OF_USED_SEAT_BELT_2012</t>
  </si>
  <si>
    <t>SUM_OF_RODE_OTHER_2012</t>
  </si>
  <si>
    <t>SUM_OF_SEAT_BELT_BUS_2012</t>
  </si>
  <si>
    <t>SUM_OF_WALK_HOME_2012</t>
  </si>
  <si>
    <t>SUM_OF_BIKE_HOME_2012</t>
  </si>
  <si>
    <t>SUM_OF_BUS_HOME_2012</t>
  </si>
  <si>
    <t>SUM_OF_CAR_HOME_2012</t>
  </si>
  <si>
    <t>SUM_OF_OTHER_HOME_2012</t>
  </si>
  <si>
    <t>Total_2012</t>
  </si>
  <si>
    <t>PCT_Walk_2012</t>
  </si>
  <si>
    <t>PCT_Bike_2012</t>
  </si>
  <si>
    <t>PCT_Bus_2012</t>
  </si>
  <si>
    <t>PCT_Car_2012</t>
  </si>
  <si>
    <t>PCT_Drove_2012</t>
  </si>
  <si>
    <t>PCT_Other_2012</t>
  </si>
  <si>
    <t>SUM_OF_WALKED_2015</t>
  </si>
  <si>
    <t>SUM_OF_RODE_BICYCLE_2015</t>
  </si>
  <si>
    <t>SUM_OF_USED_HELMET_2015</t>
  </si>
  <si>
    <t>SUM_OF_RODE_SCHOOL_BUS_2015</t>
  </si>
  <si>
    <t>SUM_OF_RODE_IN_CAR_2015</t>
  </si>
  <si>
    <t>SUM_OF_DROVE_OWN_CAR_2015</t>
  </si>
  <si>
    <t>SUM_OF_RIDE_WITH_ANOTHER_STUDENT_2015</t>
  </si>
  <si>
    <t>SUM_OF_USED_SEAT_BELT_2015</t>
  </si>
  <si>
    <t>SUM_OF_RODE_OTHER_2015</t>
  </si>
  <si>
    <t>SUM_OF_SEAT_BELT_BUS_2015</t>
  </si>
  <si>
    <t>SUM_OF_WALK_HOME_2015</t>
  </si>
  <si>
    <t>SUM_OF_BIKE_HOME_2015</t>
  </si>
  <si>
    <t>SUM_OF_BUS_HOME_2015</t>
  </si>
  <si>
    <t>SUM_OF_CAR_HOME_2015</t>
  </si>
  <si>
    <t>SUM_OF_OTHER_HOME_2015</t>
  </si>
  <si>
    <t>Total_2015</t>
  </si>
  <si>
    <t>PCT_Walk_2015</t>
  </si>
  <si>
    <t>PCT_Bike_2015</t>
  </si>
  <si>
    <t>PCT_Bus_2015</t>
  </si>
  <si>
    <t>PCT_Car_2015</t>
  </si>
  <si>
    <t>PCT_Drove_2015</t>
  </si>
  <si>
    <t>PCT_Other_2015</t>
  </si>
  <si>
    <t>SUM_OF_WALKED_2017</t>
  </si>
  <si>
    <t>SUM_OF_RODE_BICYCLE_2017</t>
  </si>
  <si>
    <t>SUM_OF_USED_HELMET_2017</t>
  </si>
  <si>
    <t>SUM_OF_RODE_SCHOOL_BUS_2017</t>
  </si>
  <si>
    <t>SUM_OF_RODE_IN_CAR_2017</t>
  </si>
  <si>
    <t>SUM_OF_DROVE_OWN_CAR_2017</t>
  </si>
  <si>
    <t>SUM_OF_RIDE_WITH_ANOTHER_STUDENT_2017</t>
  </si>
  <si>
    <t>SUM_OF_USED_SEAT_BELT_2017</t>
  </si>
  <si>
    <t>SUM_OF_RODE_OTHER_2017</t>
  </si>
  <si>
    <t>SUM_OF_SEAT_BELT_BUS_2017</t>
  </si>
  <si>
    <t>SUM_OF_WALK_HOME_2017</t>
  </si>
  <si>
    <t>SUM_OF_BIKE_HOME_2017</t>
  </si>
  <si>
    <t>SUM_OF_BUS_HOME_2017</t>
  </si>
  <si>
    <t>SUM_OF_CAR_HOME_2017</t>
  </si>
  <si>
    <t>Sum of OTHER_HOME_2017</t>
  </si>
  <si>
    <t>Total_2017</t>
  </si>
  <si>
    <t>PCT_Walk_2017</t>
  </si>
  <si>
    <t>PCT_Bike_2017</t>
  </si>
  <si>
    <t>PCT_Bus_2017</t>
  </si>
  <si>
    <t>PCT_Car_2017</t>
  </si>
  <si>
    <t>PCT_Drove_2017</t>
  </si>
  <si>
    <t>PCT_Other_2017</t>
  </si>
  <si>
    <t>SUM_OF_WALKED_2019</t>
  </si>
  <si>
    <t>SUM_OF_RODE_BICYCLE_2019</t>
  </si>
  <si>
    <t>SUM_OF_USED_HELMET_2019</t>
  </si>
  <si>
    <t>SUM_OF_RODE_SCHOOL_BUS_2019</t>
  </si>
  <si>
    <t>SUM_OF_RODE_IN_CAR_2019</t>
  </si>
  <si>
    <t>SUM_OF_DROVE_OWN_CAR_2019</t>
  </si>
  <si>
    <t>SUM_OF_RIDE_WITH_ANOTHER_STUDENT_2019</t>
  </si>
  <si>
    <t>USED_SEAT_BELT_2019</t>
  </si>
  <si>
    <t>SUM_OF_RODE_OTHER_2019</t>
  </si>
  <si>
    <t>SUM_OF_SEAT_BELT_BUS_2019</t>
  </si>
  <si>
    <t>SUM_OF_WALK_HOME_2019</t>
  </si>
  <si>
    <t>SUM_OF_BIKE_HOME_2019</t>
  </si>
  <si>
    <t>SUM_OF_BUS_HOME_2019</t>
  </si>
  <si>
    <t>SUM_OF_CAR_HOME_2019</t>
  </si>
  <si>
    <t>SUM_OF_OTHER_HOME_2019</t>
  </si>
  <si>
    <t>Total_2019</t>
  </si>
  <si>
    <t>PCT_Walk_2019</t>
  </si>
  <si>
    <t>PCT_Bike_2019</t>
  </si>
  <si>
    <t>PCT_Bus_2019</t>
  </si>
  <si>
    <t>PCT_Car_2019</t>
  </si>
  <si>
    <t>PCT_Drove_2019</t>
  </si>
  <si>
    <t>PCT_Other_2019</t>
  </si>
  <si>
    <t>Diversity_Index_2020</t>
  </si>
  <si>
    <t>Total_Crime_Index_2020</t>
  </si>
  <si>
    <t>Percent_Household_Owners_With_No_Vehicle_2018</t>
  </si>
  <si>
    <t>Average_Household_Income_2020</t>
  </si>
  <si>
    <t>Households_Below_Poverty_Level_2018</t>
  </si>
  <si>
    <t>Percent_w_Valid_Drivers_License_2020</t>
  </si>
  <si>
    <t>Consumed_Liquor_Last_30_Days_2020</t>
  </si>
  <si>
    <t>Consumed_Wine_Last_30_Days_2020</t>
  </si>
  <si>
    <t>Consumed_Beer_Last_30_Days</t>
  </si>
  <si>
    <t>SUM_OF_WALKED_2023</t>
  </si>
  <si>
    <t>SUM_OF_RODE_BICYCLE_2023</t>
  </si>
  <si>
    <t>SUM_OF_RODE_SCHOOL_BUS_2023</t>
  </si>
  <si>
    <t>SUM_OF_RODE_IN_CAR_2023</t>
  </si>
  <si>
    <t>SUM_OF_DROVE_OWN_CAR_2023</t>
  </si>
  <si>
    <t>SUM_OF_OTHER_2023</t>
  </si>
  <si>
    <t>Total_2023</t>
  </si>
  <si>
    <t>PCT_Walk_2023</t>
  </si>
  <si>
    <t>PCT_Bike_2023</t>
  </si>
  <si>
    <t>PCT_Bus_2023</t>
  </si>
  <si>
    <t>PCT_Car_2023</t>
  </si>
  <si>
    <t>PCT_Drove_2023</t>
  </si>
  <si>
    <t>PCT_Other_2023</t>
  </si>
  <si>
    <t>SUM_OF_WALKED_2023_AM</t>
  </si>
  <si>
    <t>SUM_OF_RODE_BICYCLE_2023_AM</t>
  </si>
  <si>
    <t>SUM_OF_RODE_SCHOOL_BUS_2023_AM</t>
  </si>
  <si>
    <t>SUM_OF_RODE_IN_CAR_2023_AM</t>
  </si>
  <si>
    <t>SUM_OF_DROVE_OWN_CAR_2023_AM</t>
  </si>
  <si>
    <t>SUM_OF_OTHER_2023_AM</t>
  </si>
  <si>
    <t>Total_2023_AM</t>
  </si>
  <si>
    <t>PCT_Walk_2023_AM</t>
  </si>
  <si>
    <t>PCT_Bike_2023_AM</t>
  </si>
  <si>
    <t>PCT_Bus_2023_AM</t>
  </si>
  <si>
    <t>PCT_Car_2023_AM</t>
  </si>
  <si>
    <t>PCT_Drove_2023_AM</t>
  </si>
  <si>
    <t>PCT_Other_2023_AM</t>
  </si>
  <si>
    <t>SUM_OF_WALKED_2023_PM</t>
  </si>
  <si>
    <t>SUM_OF_RODE_BICYCLE_2023_PM</t>
  </si>
  <si>
    <t>SUM_OF_RODE_SCHOOL_BUS_2023_PM</t>
  </si>
  <si>
    <t>SUM_OF_RODE_IN_CAR_2023_PM</t>
  </si>
  <si>
    <t>SUM_OF_DROVE_OWN_CAR_2023_PM</t>
  </si>
  <si>
    <t>SUM_OF_OTHER_2023_PM</t>
  </si>
  <si>
    <t>Total_2023_PM</t>
  </si>
  <si>
    <t>PCT_Walk_2023_PM</t>
  </si>
  <si>
    <t>PCT_Bike_2023_PM</t>
  </si>
  <si>
    <t>PCT_Bus_2023_PM</t>
  </si>
  <si>
    <t>PCT_Car_2023_PM</t>
  </si>
  <si>
    <t>PCT_Drove_2023_PM</t>
  </si>
  <si>
    <t>PCT_Other_2023_PM</t>
  </si>
  <si>
    <t>Allen</t>
  </si>
  <si>
    <t>Elementary</t>
  </si>
  <si>
    <t>Allen Elementary School</t>
  </si>
  <si>
    <t>Melbourne</t>
  </si>
  <si>
    <t>City of Melbourne</t>
  </si>
  <si>
    <t>N/A</t>
  </si>
  <si>
    <t>Andersen</t>
  </si>
  <si>
    <t>Andersen Elementary School</t>
  </si>
  <si>
    <t>Rockledge</t>
  </si>
  <si>
    <t>City of Rockledge</t>
  </si>
  <si>
    <t>Apollo</t>
  </si>
  <si>
    <t>Apollo Elementary School</t>
  </si>
  <si>
    <t>Titusville</t>
  </si>
  <si>
    <t>City of Titusville</t>
  </si>
  <si>
    <t>Astronaut</t>
  </si>
  <si>
    <t>High</t>
  </si>
  <si>
    <t>Astronaut High School</t>
  </si>
  <si>
    <t>Atlantis</t>
  </si>
  <si>
    <t>Atlantis Elementary School</t>
  </si>
  <si>
    <t>Cocoa</t>
  </si>
  <si>
    <t>Port St John</t>
  </si>
  <si>
    <t>Audubon</t>
  </si>
  <si>
    <t>Audubon Elementary School</t>
  </si>
  <si>
    <t>Merritt Island</t>
  </si>
  <si>
    <t>Bayside</t>
  </si>
  <si>
    <t>Bayside High School</t>
  </si>
  <si>
    <t>Palm Bay</t>
  </si>
  <si>
    <t>City of Palm Bay</t>
  </si>
  <si>
    <t>Cambridge</t>
  </si>
  <si>
    <t>Cambridge Elementary School</t>
  </si>
  <si>
    <t>City of Cocoa</t>
  </si>
  <si>
    <t>Cape View</t>
  </si>
  <si>
    <t>Cape View Elementary School</t>
  </si>
  <si>
    <t>Cape Canaveral</t>
  </si>
  <si>
    <t>City of Cape Canaveral</t>
  </si>
  <si>
    <t>Carroll</t>
  </si>
  <si>
    <t>Carroll Elementary School</t>
  </si>
  <si>
    <t>Central</t>
  </si>
  <si>
    <t>Middle</t>
  </si>
  <si>
    <t>Central Middle School</t>
  </si>
  <si>
    <t>West Melbourne</t>
  </si>
  <si>
    <t>City of West Melbourne</t>
  </si>
  <si>
    <t>Challenger 7</t>
  </si>
  <si>
    <t>Challenger 7 Elementary School</t>
  </si>
  <si>
    <t>Junior/Senior High</t>
  </si>
  <si>
    <t>Cocoa Junior/Senior High School</t>
  </si>
  <si>
    <t>Cocoa Beach</t>
  </si>
  <si>
    <t>Cocoa Beach Junior/Senior High School</t>
  </si>
  <si>
    <t>City of Cocoa Beach</t>
  </si>
  <si>
    <t>Columbia</t>
  </si>
  <si>
    <t>Columbia Elementary School</t>
  </si>
  <si>
    <t>Coquina</t>
  </si>
  <si>
    <t>Coquina Elementary School</t>
  </si>
  <si>
    <t>Creel</t>
  </si>
  <si>
    <t>Creel Elementary School</t>
  </si>
  <si>
    <t>Croton</t>
  </si>
  <si>
    <t>Croton Elementary School</t>
  </si>
  <si>
    <t>DeLaura</t>
  </si>
  <si>
    <t>DeLaura Middle School</t>
  </si>
  <si>
    <t>Satellite Beach</t>
  </si>
  <si>
    <t>City of Satellite Beach</t>
  </si>
  <si>
    <t>Discovery</t>
  </si>
  <si>
    <t>Discovery Elementary School</t>
  </si>
  <si>
    <t>Eau Gallie</t>
  </si>
  <si>
    <t>Eau Gallie High School</t>
  </si>
  <si>
    <t>Edgewood</t>
  </si>
  <si>
    <t>Edgewood Junior/Senior High School</t>
  </si>
  <si>
    <t>Educ. Horizons W. Melbourne</t>
  </si>
  <si>
    <t>Charter</t>
  </si>
  <si>
    <t>Educ. Horizons W. Melbourne Charter School</t>
  </si>
  <si>
    <t>Einstein Montessori</t>
  </si>
  <si>
    <t>Einstein Montessori Charter School</t>
  </si>
  <si>
    <t>Emma Jewel Academy</t>
  </si>
  <si>
    <t>Emma Jewel Academy Charter School</t>
  </si>
  <si>
    <t>Endeavour</t>
  </si>
  <si>
    <t>Endeavour Elementary School</t>
  </si>
  <si>
    <t>Enterprise</t>
  </si>
  <si>
    <t>Enterprise Elementary School</t>
  </si>
  <si>
    <t>Fairglen</t>
  </si>
  <si>
    <t>Fairglen Elementary School</t>
  </si>
  <si>
    <t>Sharpes</t>
  </si>
  <si>
    <t>Freedom 7</t>
  </si>
  <si>
    <t>Freedom 7 Elementary School</t>
  </si>
  <si>
    <t>Gemini</t>
  </si>
  <si>
    <t>Gemini Elementary School</t>
  </si>
  <si>
    <t>Melbourne Beach</t>
  </si>
  <si>
    <t>Town of Melbourne Beach</t>
  </si>
  <si>
    <t>Golfview</t>
  </si>
  <si>
    <t>Golfview Elementary School</t>
  </si>
  <si>
    <t>Harbor City</t>
  </si>
  <si>
    <t>Harbor City Elementary School</t>
  </si>
  <si>
    <t>Heritage</t>
  </si>
  <si>
    <t>Heritage High School</t>
  </si>
  <si>
    <t>Holland</t>
  </si>
  <si>
    <t>Holland Elementary School</t>
  </si>
  <si>
    <t>Hoover</t>
  </si>
  <si>
    <t>Hoover Middle School</t>
  </si>
  <si>
    <t>Indialantic</t>
  </si>
  <si>
    <t>Town of Indialantic</t>
  </si>
  <si>
    <t>Imagine Schools</t>
  </si>
  <si>
    <t>Imagine Schools Charter School</t>
  </si>
  <si>
    <t>Imperial Estates</t>
  </si>
  <si>
    <t>Imperial Estates Elementary School</t>
  </si>
  <si>
    <t>Indialantic Elementary School</t>
  </si>
  <si>
    <t>Jackson</t>
  </si>
  <si>
    <t>Jackson Middle School</t>
  </si>
  <si>
    <t>Jefferson</t>
  </si>
  <si>
    <t>Jefferson Middle School</t>
  </si>
  <si>
    <t>Johnson</t>
  </si>
  <si>
    <t>Johnson Middle School</t>
  </si>
  <si>
    <t>Jupiter</t>
  </si>
  <si>
    <t>Jupiter Elementary School</t>
  </si>
  <si>
    <t>Kennedy</t>
  </si>
  <si>
    <t>Kennedy Middle School</t>
  </si>
  <si>
    <t>Legacy Charter</t>
  </si>
  <si>
    <t>Legacy Charter Charter School</t>
  </si>
  <si>
    <t>Lockmar</t>
  </si>
  <si>
    <t>Lockmar Elementary School</t>
  </si>
  <si>
    <t>Longleaf</t>
  </si>
  <si>
    <t>Longleaf Elementary School</t>
  </si>
  <si>
    <t>Madison</t>
  </si>
  <si>
    <t>Madison Middle School</t>
  </si>
  <si>
    <t>Mims</t>
  </si>
  <si>
    <t>Manatee</t>
  </si>
  <si>
    <t>Manatee Elementary School</t>
  </si>
  <si>
    <t>Viera</t>
  </si>
  <si>
    <t>McAuliffe</t>
  </si>
  <si>
    <t>McAuliffe Elementary School</t>
  </si>
  <si>
    <t>McNair</t>
  </si>
  <si>
    <t>McNair Middle School</t>
  </si>
  <si>
    <t>Meadowlane Intermediate</t>
  </si>
  <si>
    <t>Meadowlane Intermediate Elementary School</t>
  </si>
  <si>
    <t>Meadowlane Primary</t>
  </si>
  <si>
    <t>Meadowlane Primary School</t>
  </si>
  <si>
    <t>Melbourne High School</t>
  </si>
  <si>
    <t>Merritt Island High School</t>
  </si>
  <si>
    <t>Mila</t>
  </si>
  <si>
    <t>Mila Elementary School</t>
  </si>
  <si>
    <t>Mims Elementary School</t>
  </si>
  <si>
    <t>Oak Park</t>
  </si>
  <si>
    <t>Oak Park Elementary School</t>
  </si>
  <si>
    <t>Ocean Breeze</t>
  </si>
  <si>
    <t>Ocean Breeze Elementary School</t>
  </si>
  <si>
    <t>Indian Harbour Beach</t>
  </si>
  <si>
    <t>City of Indian Harbour Beach</t>
  </si>
  <si>
    <t>Odyssey</t>
  </si>
  <si>
    <t>Odyssey Charter School</t>
  </si>
  <si>
    <t>Odyssey Prep Charter Academy</t>
  </si>
  <si>
    <t>Odyssey Prep Charter Academy Charter School</t>
  </si>
  <si>
    <t>Palm Bay Academy</t>
  </si>
  <si>
    <t>Palm Bay Academy Charter School</t>
  </si>
  <si>
    <t>Palm Bay Elementary</t>
  </si>
  <si>
    <t>Palm Bay Elementary  School</t>
  </si>
  <si>
    <t>Palm Bay High</t>
  </si>
  <si>
    <t>Palm Bay High School</t>
  </si>
  <si>
    <t>Pineapple Cove Academy</t>
  </si>
  <si>
    <t>Pineapple Cove Academy Charter School</t>
  </si>
  <si>
    <t>Pineapple Cove Academy ‐ West Melbourne</t>
  </si>
  <si>
    <t>Pineapple Cove Academy ‐ West Melbourne Charter School</t>
  </si>
  <si>
    <t>Pineapple Cove Lockmar</t>
  </si>
  <si>
    <t>Pineapple Cove Lockmar Charter School</t>
  </si>
  <si>
    <t>Pinecrest Academy</t>
  </si>
  <si>
    <t>Pinecrest Academy Charter School</t>
  </si>
  <si>
    <t>Pinewood</t>
  </si>
  <si>
    <t>Pinewood Elementary School</t>
  </si>
  <si>
    <t>Port Malabar</t>
  </si>
  <si>
    <t>Port Malabar Elementary School</t>
  </si>
  <si>
    <t>Quest</t>
  </si>
  <si>
    <t>Quest Elementary School</t>
  </si>
  <si>
    <t>Riviera</t>
  </si>
  <si>
    <t>Riviera Elementary School</t>
  </si>
  <si>
    <t>Rockledge High School</t>
  </si>
  <si>
    <t>Roosevelt</t>
  </si>
  <si>
    <t>Roosevelt Elementary School</t>
  </si>
  <si>
    <t>Royal Palm</t>
  </si>
  <si>
    <t>Royal Palm Charter School</t>
  </si>
  <si>
    <t>Sabal</t>
  </si>
  <si>
    <t>Sabal Elementary School</t>
  </si>
  <si>
    <t>Satellite</t>
  </si>
  <si>
    <t>Satellite High School</t>
  </si>
  <si>
    <t>Saturn</t>
  </si>
  <si>
    <t>Saturn Elementary School</t>
  </si>
  <si>
    <t>Sculptor</t>
  </si>
  <si>
    <t>Sculptor Charter School</t>
  </si>
  <si>
    <t>Sea Park</t>
  </si>
  <si>
    <t>Sea Park Elementary School</t>
  </si>
  <si>
    <t>Sherwood</t>
  </si>
  <si>
    <t>Sherwood Elementary School</t>
  </si>
  <si>
    <t>South Lake</t>
  </si>
  <si>
    <t>South Lake Elementary School</t>
  </si>
  <si>
    <t>Southwest</t>
  </si>
  <si>
    <t>Southwest Middle School</t>
  </si>
  <si>
    <t>Space Coast</t>
  </si>
  <si>
    <t>Space Coast Junior/Senior High School</t>
  </si>
  <si>
    <t>Stevenson</t>
  </si>
  <si>
    <t>Stevenson Elementary School</t>
  </si>
  <si>
    <t>Stone</t>
  </si>
  <si>
    <t>Stone Middle School</t>
  </si>
  <si>
    <t>Sunrise</t>
  </si>
  <si>
    <t>Sunrise Elementary School</t>
  </si>
  <si>
    <t>Suntree</t>
  </si>
  <si>
    <t>Suntree Elementary School</t>
  </si>
  <si>
    <t>Surfside</t>
  </si>
  <si>
    <t>Surfside Elementary School</t>
  </si>
  <si>
    <t>Titusville High School</t>
  </si>
  <si>
    <t>Tropical</t>
  </si>
  <si>
    <t>Tropical Elementary School</t>
  </si>
  <si>
    <t>Turner</t>
  </si>
  <si>
    <t>Turner Elementary School</t>
  </si>
  <si>
    <t>University Park</t>
  </si>
  <si>
    <t>University Park Elementary School</t>
  </si>
  <si>
    <t>Viera Elementary School</t>
  </si>
  <si>
    <t>Viera High School</t>
  </si>
  <si>
    <t>Viera Charter School</t>
  </si>
  <si>
    <t>West Melbourne Elementary School</t>
  </si>
  <si>
    <t>West Shore</t>
  </si>
  <si>
    <t>West Shore Junior/Senior High School</t>
  </si>
  <si>
    <t>Westside</t>
  </si>
  <si>
    <t>Westside Elementary School</t>
  </si>
  <si>
    <t>Williams</t>
  </si>
  <si>
    <t>Williams Elementary School</t>
  </si>
  <si>
    <r>
      <rPr>
        <b/>
        <sz val="7"/>
        <rFont val="Calibri"/>
        <family val="2"/>
      </rPr>
      <t>Actual Membership for Fall of Year</t>
    </r>
  </si>
  <si>
    <r>
      <rPr>
        <b/>
        <sz val="7"/>
        <rFont val="Calibri"/>
        <family val="2"/>
      </rPr>
      <t>School</t>
    </r>
  </si>
  <si>
    <r>
      <rPr>
        <b/>
        <sz val="8"/>
        <rFont val="Arial"/>
        <family val="2"/>
      </rPr>
      <t>Grades</t>
    </r>
  </si>
  <si>
    <r>
      <rPr>
        <b/>
        <sz val="8"/>
        <rFont val="Arial"/>
        <family val="2"/>
      </rPr>
      <t>Type</t>
    </r>
  </si>
  <si>
    <r>
      <rPr>
        <sz val="7"/>
        <rFont val="Calibri"/>
        <family val="2"/>
      </rPr>
      <t>Allen</t>
    </r>
  </si>
  <si>
    <r>
      <rPr>
        <sz val="8"/>
        <rFont val="Arial"/>
        <family val="2"/>
      </rPr>
      <t>PK-6</t>
    </r>
  </si>
  <si>
    <r>
      <rPr>
        <sz val="8.5"/>
        <rFont val="Calibri"/>
        <family val="2"/>
      </rPr>
      <t>Elementary</t>
    </r>
  </si>
  <si>
    <r>
      <rPr>
        <sz val="7"/>
        <rFont val="Calibri"/>
        <family val="2"/>
      </rPr>
      <t>Andersen</t>
    </r>
  </si>
  <si>
    <r>
      <rPr>
        <sz val="8"/>
        <rFont val="Arial"/>
        <family val="2"/>
      </rPr>
      <t>K-6</t>
    </r>
  </si>
  <si>
    <r>
      <rPr>
        <sz val="7"/>
        <rFont val="Calibri"/>
        <family val="2"/>
      </rPr>
      <t>Apollo</t>
    </r>
  </si>
  <si>
    <r>
      <rPr>
        <sz val="7"/>
        <rFont val="Calibri"/>
        <family val="2"/>
      </rPr>
      <t>Atlantis</t>
    </r>
  </si>
  <si>
    <r>
      <rPr>
        <sz val="7"/>
        <rFont val="Calibri"/>
        <family val="2"/>
      </rPr>
      <t>Audubon</t>
    </r>
  </si>
  <si>
    <r>
      <rPr>
        <sz val="7"/>
        <rFont val="Calibri"/>
        <family val="2"/>
      </rPr>
      <t>Cambridge</t>
    </r>
  </si>
  <si>
    <r>
      <rPr>
        <sz val="7"/>
        <rFont val="Calibri"/>
        <family val="2"/>
      </rPr>
      <t>Cape View</t>
    </r>
  </si>
  <si>
    <r>
      <rPr>
        <sz val="7"/>
        <rFont val="Calibri"/>
        <family val="2"/>
      </rPr>
      <t>Carroll</t>
    </r>
  </si>
  <si>
    <r>
      <rPr>
        <sz val="7"/>
        <rFont val="Calibri"/>
        <family val="2"/>
      </rPr>
      <t>Challenger 7</t>
    </r>
  </si>
  <si>
    <r>
      <rPr>
        <sz val="7"/>
        <rFont val="Calibri"/>
        <family val="2"/>
      </rPr>
      <t>Columbia</t>
    </r>
  </si>
  <si>
    <r>
      <rPr>
        <sz val="7"/>
        <rFont val="Calibri"/>
        <family val="2"/>
      </rPr>
      <t>Coquina</t>
    </r>
  </si>
  <si>
    <r>
      <rPr>
        <sz val="7"/>
        <rFont val="Calibri"/>
        <family val="2"/>
      </rPr>
      <t>Creel</t>
    </r>
  </si>
  <si>
    <r>
      <rPr>
        <sz val="7"/>
        <rFont val="Calibri"/>
        <family val="2"/>
      </rPr>
      <t>Croton</t>
    </r>
  </si>
  <si>
    <r>
      <rPr>
        <sz val="7"/>
        <rFont val="Calibri"/>
        <family val="2"/>
      </rPr>
      <t>Discovery</t>
    </r>
  </si>
  <si>
    <r>
      <rPr>
        <sz val="7"/>
        <rFont val="Calibri"/>
        <family val="2"/>
      </rPr>
      <t>Endeavour</t>
    </r>
  </si>
  <si>
    <r>
      <rPr>
        <sz val="7"/>
        <rFont val="Calibri"/>
        <family val="2"/>
      </rPr>
      <t>Enterprise</t>
    </r>
  </si>
  <si>
    <r>
      <rPr>
        <sz val="7"/>
        <rFont val="Calibri"/>
        <family val="2"/>
      </rPr>
      <t>Fairglen</t>
    </r>
  </si>
  <si>
    <r>
      <rPr>
        <sz val="7"/>
        <rFont val="Calibri"/>
        <family val="2"/>
      </rPr>
      <t>Freedom 7</t>
    </r>
  </si>
  <si>
    <r>
      <rPr>
        <sz val="7"/>
        <rFont val="Calibri"/>
        <family val="2"/>
      </rPr>
      <t>Gemini</t>
    </r>
  </si>
  <si>
    <r>
      <rPr>
        <sz val="7"/>
        <rFont val="Calibri"/>
        <family val="2"/>
      </rPr>
      <t>Golfview</t>
    </r>
  </si>
  <si>
    <r>
      <rPr>
        <sz val="7"/>
        <rFont val="Calibri"/>
        <family val="2"/>
      </rPr>
      <t>Harbor City</t>
    </r>
  </si>
  <si>
    <r>
      <rPr>
        <sz val="7"/>
        <rFont val="Calibri"/>
        <family val="2"/>
      </rPr>
      <t>Holland</t>
    </r>
  </si>
  <si>
    <r>
      <rPr>
        <sz val="7"/>
        <rFont val="Calibri"/>
        <family val="2"/>
      </rPr>
      <t>Imperial Estates</t>
    </r>
  </si>
  <si>
    <r>
      <rPr>
        <sz val="7"/>
        <rFont val="Calibri"/>
        <family val="2"/>
      </rPr>
      <t>Indialantic</t>
    </r>
  </si>
  <si>
    <r>
      <rPr>
        <sz val="7"/>
        <rFont val="Calibri"/>
        <family val="2"/>
      </rPr>
      <t>Jupiter</t>
    </r>
  </si>
  <si>
    <r>
      <rPr>
        <sz val="7"/>
        <rFont val="Calibri"/>
        <family val="2"/>
      </rPr>
      <t>Lockmar</t>
    </r>
  </si>
  <si>
    <r>
      <rPr>
        <sz val="7"/>
        <rFont val="Calibri"/>
        <family val="2"/>
      </rPr>
      <t>Longleaf</t>
    </r>
  </si>
  <si>
    <r>
      <rPr>
        <sz val="7"/>
        <rFont val="Calibri"/>
        <family val="2"/>
      </rPr>
      <t>Manatee</t>
    </r>
  </si>
  <si>
    <r>
      <rPr>
        <sz val="7"/>
        <rFont val="Calibri"/>
        <family val="2"/>
      </rPr>
      <t>McAuliffe</t>
    </r>
  </si>
  <si>
    <r>
      <rPr>
        <sz val="7"/>
        <rFont val="Calibri"/>
        <family val="2"/>
      </rPr>
      <t>Meadowlane Intermediate</t>
    </r>
  </si>
  <si>
    <r>
      <rPr>
        <sz val="8"/>
        <rFont val="Arial"/>
        <family val="2"/>
      </rPr>
      <t>3-6</t>
    </r>
  </si>
  <si>
    <r>
      <rPr>
        <sz val="7"/>
        <rFont val="Calibri"/>
        <family val="2"/>
      </rPr>
      <t>Meadowlane Primary</t>
    </r>
  </si>
  <si>
    <r>
      <rPr>
        <sz val="8"/>
        <rFont val="Arial"/>
        <family val="2"/>
      </rPr>
      <t>K-2</t>
    </r>
  </si>
  <si>
    <r>
      <rPr>
        <sz val="7"/>
        <rFont val="Calibri"/>
        <family val="2"/>
      </rPr>
      <t>Mila</t>
    </r>
  </si>
  <si>
    <r>
      <rPr>
        <sz val="7"/>
        <rFont val="Calibri"/>
        <family val="2"/>
      </rPr>
      <t>Mims</t>
    </r>
  </si>
  <si>
    <r>
      <rPr>
        <sz val="7"/>
        <rFont val="Calibri"/>
        <family val="2"/>
      </rPr>
      <t>Oak Park</t>
    </r>
  </si>
  <si>
    <r>
      <rPr>
        <sz val="7"/>
        <rFont val="Calibri"/>
        <family val="2"/>
      </rPr>
      <t>Ocean Breeze</t>
    </r>
  </si>
  <si>
    <r>
      <rPr>
        <sz val="7"/>
        <rFont val="Calibri"/>
        <family val="2"/>
      </rPr>
      <t>Pinewood</t>
    </r>
  </si>
  <si>
    <r>
      <rPr>
        <sz val="7"/>
        <rFont val="Calibri"/>
        <family val="2"/>
      </rPr>
      <t>Port Malabar</t>
    </r>
  </si>
  <si>
    <r>
      <rPr>
        <sz val="7"/>
        <rFont val="Calibri"/>
        <family val="2"/>
      </rPr>
      <t>Quest</t>
    </r>
  </si>
  <si>
    <r>
      <rPr>
        <sz val="7"/>
        <rFont val="Calibri"/>
        <family val="2"/>
      </rPr>
      <t>Riviera</t>
    </r>
  </si>
  <si>
    <r>
      <rPr>
        <sz val="7"/>
        <rFont val="Calibri"/>
        <family val="2"/>
      </rPr>
      <t>Roosevelt</t>
    </r>
  </si>
  <si>
    <r>
      <rPr>
        <sz val="7"/>
        <rFont val="Calibri"/>
        <family val="2"/>
      </rPr>
      <t>Sabal</t>
    </r>
  </si>
  <si>
    <r>
      <rPr>
        <sz val="7"/>
        <rFont val="Calibri"/>
        <family val="2"/>
      </rPr>
      <t>Saturn</t>
    </r>
  </si>
  <si>
    <r>
      <rPr>
        <sz val="7"/>
        <rFont val="Calibri"/>
        <family val="2"/>
      </rPr>
      <t>Sea Park</t>
    </r>
  </si>
  <si>
    <r>
      <rPr>
        <sz val="7"/>
        <rFont val="Calibri"/>
        <family val="2"/>
      </rPr>
      <t>Sherwood</t>
    </r>
  </si>
  <si>
    <r>
      <rPr>
        <sz val="7"/>
        <rFont val="Calibri"/>
        <family val="2"/>
      </rPr>
      <t>South Lake</t>
    </r>
  </si>
  <si>
    <r>
      <rPr>
        <sz val="7"/>
        <rFont val="Calibri"/>
        <family val="2"/>
      </rPr>
      <t>Stevenson</t>
    </r>
  </si>
  <si>
    <r>
      <rPr>
        <sz val="7"/>
        <rFont val="Calibri"/>
        <family val="2"/>
      </rPr>
      <t>Sunrise</t>
    </r>
  </si>
  <si>
    <r>
      <rPr>
        <sz val="7"/>
        <rFont val="Calibri"/>
        <family val="2"/>
      </rPr>
      <t>Suntree</t>
    </r>
  </si>
  <si>
    <r>
      <rPr>
        <sz val="7"/>
        <rFont val="Calibri"/>
        <family val="2"/>
      </rPr>
      <t>Surfside</t>
    </r>
  </si>
  <si>
    <r>
      <rPr>
        <sz val="7"/>
        <rFont val="Calibri"/>
        <family val="2"/>
      </rPr>
      <t>Tropical</t>
    </r>
  </si>
  <si>
    <r>
      <rPr>
        <sz val="7"/>
        <rFont val="Calibri"/>
        <family val="2"/>
      </rPr>
      <t>Turner</t>
    </r>
  </si>
  <si>
    <r>
      <rPr>
        <sz val="7"/>
        <rFont val="Calibri"/>
        <family val="2"/>
      </rPr>
      <t>University Park</t>
    </r>
  </si>
  <si>
    <t>Viera Elementary</t>
  </si>
  <si>
    <r>
      <rPr>
        <sz val="7"/>
        <rFont val="Calibri"/>
        <family val="2"/>
      </rPr>
      <t>West Melbourne</t>
    </r>
  </si>
  <si>
    <r>
      <rPr>
        <sz val="7"/>
        <rFont val="Calibri"/>
        <family val="2"/>
      </rPr>
      <t>Westside</t>
    </r>
  </si>
  <si>
    <r>
      <rPr>
        <sz val="7"/>
        <rFont val="Calibri"/>
        <family val="2"/>
      </rPr>
      <t>Williams</t>
    </r>
  </si>
  <si>
    <r>
      <rPr>
        <sz val="7"/>
        <rFont val="Calibri"/>
        <family val="2"/>
      </rPr>
      <t>Central</t>
    </r>
  </si>
  <si>
    <r>
      <rPr>
        <sz val="8"/>
        <rFont val="Arial"/>
        <family val="2"/>
      </rPr>
      <t>7-8</t>
    </r>
  </si>
  <si>
    <r>
      <rPr>
        <sz val="8.5"/>
        <rFont val="Calibri"/>
        <family val="2"/>
      </rPr>
      <t>Middle</t>
    </r>
  </si>
  <si>
    <r>
      <rPr>
        <sz val="7"/>
        <rFont val="Calibri"/>
        <family val="2"/>
      </rPr>
      <t>DeLaura</t>
    </r>
  </si>
  <si>
    <r>
      <rPr>
        <sz val="7"/>
        <rFont val="Calibri"/>
        <family val="2"/>
      </rPr>
      <t>Hoover</t>
    </r>
  </si>
  <si>
    <r>
      <rPr>
        <sz val="7"/>
        <rFont val="Calibri"/>
        <family val="2"/>
      </rPr>
      <t>Jackson</t>
    </r>
  </si>
  <si>
    <r>
      <rPr>
        <sz val="7"/>
        <rFont val="Calibri"/>
        <family val="2"/>
      </rPr>
      <t>Jefferson</t>
    </r>
  </si>
  <si>
    <r>
      <rPr>
        <sz val="7"/>
        <rFont val="Calibri"/>
        <family val="2"/>
      </rPr>
      <t>Johnson</t>
    </r>
  </si>
  <si>
    <r>
      <rPr>
        <sz val="7"/>
        <rFont val="Calibri"/>
        <family val="2"/>
      </rPr>
      <t>Kennedy</t>
    </r>
  </si>
  <si>
    <t>Madison Elementary School</t>
  </si>
  <si>
    <r>
      <rPr>
        <sz val="7"/>
        <rFont val="Calibri"/>
        <family val="2"/>
      </rPr>
      <t>Madison</t>
    </r>
  </si>
  <si>
    <r>
      <rPr>
        <sz val="7"/>
        <rFont val="Calibri"/>
        <family val="2"/>
      </rPr>
      <t>McNair</t>
    </r>
  </si>
  <si>
    <r>
      <rPr>
        <sz val="7"/>
        <rFont val="Calibri"/>
        <family val="2"/>
      </rPr>
      <t>Southwest</t>
    </r>
  </si>
  <si>
    <r>
      <rPr>
        <sz val="7"/>
        <rFont val="Calibri"/>
        <family val="2"/>
      </rPr>
      <t>Stone</t>
    </r>
  </si>
  <si>
    <t>Cocoa Junior/Senior School</t>
  </si>
  <si>
    <r>
      <rPr>
        <sz val="7"/>
        <rFont val="Calibri"/>
        <family val="2"/>
      </rPr>
      <t>Cocoa</t>
    </r>
  </si>
  <si>
    <r>
      <rPr>
        <sz val="8"/>
        <rFont val="Arial"/>
        <family val="2"/>
      </rPr>
      <t>PK, 7-12</t>
    </r>
  </si>
  <si>
    <r>
      <rPr>
        <sz val="8.5"/>
        <rFont val="Calibri"/>
        <family val="2"/>
      </rPr>
      <t>Jr / Sr High</t>
    </r>
  </si>
  <si>
    <t>Cocoa Beach Junior/Senior School</t>
  </si>
  <si>
    <r>
      <rPr>
        <sz val="7"/>
        <rFont val="Calibri"/>
        <family val="2"/>
      </rPr>
      <t>Cocoa Beach</t>
    </r>
  </si>
  <si>
    <r>
      <rPr>
        <sz val="8"/>
        <rFont val="Arial"/>
        <family val="2"/>
      </rPr>
      <t>7-12</t>
    </r>
  </si>
  <si>
    <t>Edgewood Junior/Senior School</t>
  </si>
  <si>
    <r>
      <rPr>
        <sz val="7"/>
        <rFont val="Calibri"/>
        <family val="2"/>
      </rPr>
      <t>Edgewood</t>
    </r>
  </si>
  <si>
    <t>Space Coast Junior/Senior School</t>
  </si>
  <si>
    <r>
      <rPr>
        <sz val="7"/>
        <rFont val="Calibri"/>
        <family val="2"/>
      </rPr>
      <t>Space Coast</t>
    </r>
  </si>
  <si>
    <t>West Shore Junior/Senior School</t>
  </si>
  <si>
    <r>
      <rPr>
        <sz val="7"/>
        <rFont val="Calibri"/>
        <family val="2"/>
      </rPr>
      <t>West Shore</t>
    </r>
  </si>
  <si>
    <r>
      <rPr>
        <sz val="7"/>
        <rFont val="Calibri"/>
        <family val="2"/>
      </rPr>
      <t>Astronaut</t>
    </r>
  </si>
  <si>
    <r>
      <rPr>
        <sz val="8"/>
        <rFont val="Arial"/>
        <family val="2"/>
      </rPr>
      <t>9-12</t>
    </r>
  </si>
  <si>
    <r>
      <rPr>
        <sz val="8.5"/>
        <rFont val="Calibri"/>
        <family val="2"/>
      </rPr>
      <t>High</t>
    </r>
  </si>
  <si>
    <r>
      <rPr>
        <sz val="7"/>
        <rFont val="Calibri"/>
        <family val="2"/>
      </rPr>
      <t>Bayside</t>
    </r>
  </si>
  <si>
    <r>
      <rPr>
        <sz val="7"/>
        <rFont val="Calibri"/>
        <family val="2"/>
      </rPr>
      <t>Eau Gallie</t>
    </r>
  </si>
  <si>
    <r>
      <rPr>
        <sz val="8"/>
        <rFont val="Arial"/>
        <family val="2"/>
      </rPr>
      <t>PK, 9-12</t>
    </r>
  </si>
  <si>
    <r>
      <rPr>
        <sz val="7"/>
        <rFont val="Calibri"/>
        <family val="2"/>
      </rPr>
      <t>Heritage</t>
    </r>
  </si>
  <si>
    <r>
      <rPr>
        <sz val="7"/>
        <rFont val="Calibri"/>
        <family val="2"/>
      </rPr>
      <t>Melbourne</t>
    </r>
  </si>
  <si>
    <r>
      <rPr>
        <sz val="7"/>
        <rFont val="Calibri"/>
        <family val="2"/>
      </rPr>
      <t>Merritt Island</t>
    </r>
  </si>
  <si>
    <r>
      <rPr>
        <sz val="7"/>
        <rFont val="Calibri"/>
        <family val="2"/>
      </rPr>
      <t>Rockledge</t>
    </r>
  </si>
  <si>
    <r>
      <rPr>
        <sz val="7"/>
        <rFont val="Calibri"/>
        <family val="2"/>
      </rPr>
      <t>Satellite</t>
    </r>
  </si>
  <si>
    <r>
      <rPr>
        <sz val="7"/>
        <rFont val="Calibri"/>
        <family val="2"/>
      </rPr>
      <t>Titusville</t>
    </r>
  </si>
  <si>
    <t>Viera High</t>
  </si>
  <si>
    <r>
      <rPr>
        <sz val="7"/>
        <rFont val="Calibri"/>
        <family val="2"/>
      </rPr>
      <t>EDUC. HORIZONS W. MELBOURNE</t>
    </r>
  </si>
  <si>
    <t>EINSTEIN MONTESSORI</t>
  </si>
  <si>
    <r>
      <rPr>
        <sz val="7"/>
        <rFont val="Calibri"/>
        <family val="2"/>
      </rPr>
      <t>EMMA JEWEL ACADEMY</t>
    </r>
  </si>
  <si>
    <t>FL Accelerated High School Charter School</t>
  </si>
  <si>
    <t>FL ACCELERATED HIGH SCHOOL</t>
  </si>
  <si>
    <r>
      <rPr>
        <sz val="7"/>
        <rFont val="Calibri"/>
        <family val="2"/>
      </rPr>
      <t>IMAGINE SCHOOLS</t>
    </r>
  </si>
  <si>
    <t>LEGACY CHARTER</t>
  </si>
  <si>
    <r>
      <rPr>
        <sz val="7"/>
        <rFont val="Calibri"/>
        <family val="2"/>
      </rPr>
      <t>ODYSSEY</t>
    </r>
  </si>
  <si>
    <r>
      <rPr>
        <sz val="7"/>
        <rFont val="Calibri"/>
        <family val="2"/>
      </rPr>
      <t>ODYSSEY PREP CHARTER ACADEMY</t>
    </r>
  </si>
  <si>
    <t>Osprey Charter School</t>
  </si>
  <si>
    <r>
      <rPr>
        <sz val="7"/>
        <rFont val="Calibri"/>
        <family val="2"/>
      </rPr>
      <t>OSPREY</t>
    </r>
  </si>
  <si>
    <r>
      <rPr>
        <sz val="7"/>
        <rFont val="Calibri"/>
        <family val="2"/>
      </rPr>
      <t>PALM BAY ACADEMY</t>
    </r>
  </si>
  <si>
    <r>
      <rPr>
        <sz val="7"/>
        <rFont val="Calibri"/>
        <family val="2"/>
      </rPr>
      <t>ROYAL PALM</t>
    </r>
  </si>
  <si>
    <r>
      <rPr>
        <sz val="7"/>
        <rFont val="Calibri"/>
        <family val="2"/>
      </rPr>
      <t>SCULPTOR</t>
    </r>
  </si>
  <si>
    <r>
      <rPr>
        <sz val="7"/>
        <rFont val="Calibri"/>
        <family val="2"/>
      </rPr>
      <t>VIERA CHARTER</t>
    </r>
  </si>
  <si>
    <r>
      <rPr>
        <sz val="7"/>
        <rFont val="Calibri"/>
        <family val="2"/>
      </rPr>
      <t>PINEAPPLE COVE ACADEMY</t>
    </r>
  </si>
  <si>
    <t>PINEAPPLE COVE ACADEMY ‐ WEST MELBOURNE</t>
  </si>
  <si>
    <r>
      <rPr>
        <sz val="7"/>
        <rFont val="Calibri"/>
        <family val="2"/>
      </rPr>
      <t>PINEAPPLE COVE LOCKMAR</t>
    </r>
  </si>
  <si>
    <r>
      <rPr>
        <sz val="7"/>
        <rFont val="Calibri"/>
        <family val="2"/>
      </rPr>
      <t>PINECREST ACADEMY</t>
    </r>
  </si>
  <si>
    <t>Walk</t>
  </si>
  <si>
    <t>Bike</t>
  </si>
  <si>
    <t>Bus</t>
  </si>
  <si>
    <t>Car</t>
  </si>
  <si>
    <t>Drive</t>
  </si>
  <si>
    <t>Other</t>
  </si>
  <si>
    <t>Walk Ranking</t>
  </si>
  <si>
    <t>Bike Ranking</t>
  </si>
  <si>
    <t>Bus Ranking</t>
  </si>
  <si>
    <t>Car Ranking</t>
  </si>
  <si>
    <t>Drove Ranking</t>
  </si>
  <si>
    <t>Other Ranking</t>
  </si>
  <si>
    <t>-</t>
  </si>
  <si>
    <t>Space Coast TPO Student Travel Survey Summary | 2000 to 2023</t>
  </si>
  <si>
    <t>Since 2000, the Space Coast Transportation Planning Organization has surveyed Brevard Public School students every two years to understand how they travel to and from school.
This excel tool summarizes the student travel survey data from 2000 to 2023 by school and by mode. Below are instructions on how to use this tool. For further questions, please contact Debbie Flynn at debbie.flynn@sctpo.com or (321) 690-6890.</t>
  </si>
  <si>
    <t>Enter Date</t>
  </si>
  <si>
    <t>2023 Morning &amp; Afternoon Student Travel Survey Data by Mode</t>
  </si>
  <si>
    <t>Historic Student Travel Survey Data by Mode</t>
  </si>
  <si>
    <t>School Type:</t>
  </si>
  <si>
    <t>Mode</t>
  </si>
  <si>
    <t>2023*</t>
  </si>
  <si>
    <t>Morning</t>
  </si>
  <si>
    <t>Afternoon</t>
  </si>
  <si>
    <t xml:space="preserve">   Walk</t>
  </si>
  <si>
    <t xml:space="preserve">           Walk</t>
  </si>
  <si>
    <t xml:space="preserve"> Bicycle</t>
  </si>
  <si>
    <t xml:space="preserve">          Bicycle</t>
  </si>
  <si>
    <t xml:space="preserve">    Bus</t>
  </si>
  <si>
    <t xml:space="preserve">             Bus</t>
  </si>
  <si>
    <t xml:space="preserve">     Car</t>
  </si>
  <si>
    <t xml:space="preserve">             Car</t>
  </si>
  <si>
    <t xml:space="preserve">  Drive</t>
  </si>
  <si>
    <t xml:space="preserve">            Drive</t>
  </si>
  <si>
    <t xml:space="preserve">     Other**</t>
  </si>
  <si>
    <t xml:space="preserve">              Other**</t>
  </si>
  <si>
    <t>School Enrollment</t>
  </si>
  <si>
    <t>Percent of Respondents</t>
  </si>
  <si>
    <t>2023 Student Travel Data Compared to Other</t>
  </si>
  <si>
    <t>Bicycle</t>
  </si>
  <si>
    <t xml:space="preserve">    Other**</t>
  </si>
  <si>
    <t xml:space="preserve">*2023 totals are an average of the morning and afternoon student travel data. **Other modes include using transit, motorcycle, day care van, scooter, roller blades, skateboard, golf cart, and/or any other mode of transportation to travel to/from school. </t>
  </si>
  <si>
    <t>School Name</t>
  </si>
  <si>
    <t>Rank</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</si>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</sst>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8.5"/>
      <name val="Calibri"/>
      <family val="2"/>
    </font>
    <font>
      <sz val="8"/>
      <name val="Arial"/>
      <family val="2"/>
    </font>
    <font>
      <sz val="8.5"/>
      <color rgb="FF000000"/>
      <name val="Calibri"/>
      <family val="2"/>
    </font>
    <font>
      <b/>
      <sz val="7"/>
      <name val="Calibri"/>
      <family val="2"/>
    </font>
    <font>
      <b/>
      <sz val="7"/>
      <color rgb="FF000000"/>
      <name val="Calibri"/>
      <family val="2"/>
    </font>
    <font>
      <sz val="7"/>
      <name val="Calibri"/>
      <family val="2"/>
    </font>
    <font>
      <sz val="7"/>
      <color rgb="FF000000"/>
      <name val="Calibri"/>
      <family val="2"/>
    </font>
    <font>
      <b/>
      <sz val="8"/>
      <name val="Arial"/>
    </font>
    <font>
      <sz val="8.5"/>
      <name val="Calibri"/>
    </font>
    <font>
      <sz val="8"/>
      <name val="Arial"/>
    </font>
    <font>
      <b/>
      <sz val="20"/>
      <color theme="1" tint="0.34998626667073579"/>
      <name val="Calibri"/>
      <family val="2"/>
      <scheme val="minor"/>
    </font>
    <font>
      <b/>
      <sz val="18"/>
      <color rgb="FF0070C0"/>
      <name val="Calibri"/>
      <family val="2"/>
      <scheme val="minor"/>
    </font>
    <font>
      <b/>
      <i/>
      <sz val="12"/>
      <color rgb="FF0070C0"/>
      <name val="Calibri"/>
      <family val="2"/>
      <scheme val="minor"/>
    </font>
    <font>
      <b/>
      <sz val="10"/>
      <color theme="1"/>
      <name val="Calibri"/>
      <family val="2"/>
      <scheme val="minor"/>
    </font>
    <font>
      <b/>
      <i/>
      <u/>
      <sz val="11"/>
      <color theme="1"/>
      <name val="Calibri"/>
      <family val="2"/>
      <scheme val="minor"/>
    </font>
    <font>
      <b/>
      <i/>
      <sz val="12"/>
      <color theme="0"/>
      <name val="Calibri"/>
      <family val="2"/>
      <scheme val="minor"/>
    </font>
    <font>
      <b/>
      <i/>
      <sz val="10"/>
      <color theme="1" tint="0.34998626667073579"/>
      <name val="Calibri"/>
      <family val="2"/>
      <scheme val="minor"/>
    </font>
    <font>
      <b/>
      <i/>
      <sz val="14"/>
      <color theme="1" tint="0.34998626667073579"/>
      <name val="Calibri"/>
      <family val="2"/>
      <scheme val="minor"/>
    </font>
    <font>
      <b/>
      <i/>
      <sz val="12"/>
      <color theme="1" tint="0.34998626667073579"/>
      <name val="Calibri"/>
      <family val="2"/>
      <scheme val="minor"/>
    </font>
    <font>
      <i/>
      <sz val="9"/>
      <color theme="1"/>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CCFFFF"/>
      </patternFill>
    </fill>
    <fill>
      <patternFill patternType="solid">
        <fgColor rgb="FFFFFF9A"/>
      </patternFill>
    </fill>
    <fill>
      <patternFill patternType="solid">
        <fgColor rgb="FFFF9ACC"/>
      </patternFill>
    </fill>
    <fill>
      <patternFill patternType="solid">
        <fgColor rgb="FFCCFFCC"/>
      </patternFill>
    </fill>
    <fill>
      <patternFill patternType="solid">
        <fgColor rgb="FFFFCC9A"/>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rgb="FFD6BBEB"/>
        <bgColor indexed="64"/>
      </patternFill>
    </fill>
    <fill>
      <patternFill patternType="solid">
        <fgColor theme="1"/>
        <bgColor indexed="64"/>
      </patternFill>
    </fill>
    <fill>
      <patternFill patternType="solid">
        <fgColor rgb="FFFF8585"/>
        <bgColor indexed="64"/>
      </patternFill>
    </fill>
    <fill>
      <patternFill patternType="solid">
        <fgColor rgb="FFFFFF99"/>
      </patternFill>
    </fill>
    <fill>
      <patternFill patternType="solid">
        <fgColor rgb="FFD9D9D9"/>
      </patternFill>
    </fill>
    <fill>
      <patternFill patternType="solid">
        <fgColor rgb="FFFF99CC"/>
      </patternFill>
    </fill>
    <fill>
      <patternFill patternType="solid">
        <fgColor rgb="FFE4DFE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55">
    <xf numFmtId="0" fontId="0" fillId="0" borderId="0" xfId="0"/>
    <xf numFmtId="0" fontId="0" fillId="33" borderId="0" xfId="0" applyFill="1"/>
    <xf numFmtId="1" fontId="21" fillId="0" borderId="12" xfId="0" applyNumberFormat="1" applyFont="1" applyBorder="1" applyAlignment="1">
      <alignment horizontal="right" vertical="top" shrinkToFit="1"/>
    </xf>
    <xf numFmtId="3" fontId="21" fillId="0" borderId="12" xfId="0" applyNumberFormat="1" applyFont="1" applyBorder="1" applyAlignment="1">
      <alignment horizontal="right" vertical="top" shrinkToFit="1"/>
    </xf>
    <xf numFmtId="0" fontId="0" fillId="39" borderId="0" xfId="0" applyFill="1"/>
    <xf numFmtId="0" fontId="0" fillId="40" borderId="0" xfId="0" applyFill="1"/>
    <xf numFmtId="0" fontId="0" fillId="41" borderId="0" xfId="0" applyFill="1"/>
    <xf numFmtId="0" fontId="0" fillId="42" borderId="0" xfId="0" applyFill="1"/>
    <xf numFmtId="0" fontId="0" fillId="43" borderId="0" xfId="0" applyFill="1"/>
    <xf numFmtId="0" fontId="16" fillId="0" borderId="0" xfId="0" applyFont="1"/>
    <xf numFmtId="0" fontId="13" fillId="44" borderId="0" xfId="0" applyFont="1" applyFill="1" applyAlignment="1">
      <alignment horizontal="center"/>
    </xf>
    <xf numFmtId="0" fontId="0" fillId="45" borderId="0" xfId="0" applyFill="1"/>
    <xf numFmtId="164" fontId="0" fillId="0" borderId="0" xfId="42" applyNumberFormat="1" applyFont="1"/>
    <xf numFmtId="0" fontId="0" fillId="0" borderId="13" xfId="0" applyBorder="1" applyAlignment="1">
      <alignment horizontal="left" wrapText="1"/>
    </xf>
    <xf numFmtId="1" fontId="23" fillId="34" borderId="12" xfId="0" applyNumberFormat="1" applyFont="1" applyFill="1" applyBorder="1" applyAlignment="1">
      <alignment horizontal="left" vertical="top" indent="1" shrinkToFit="1"/>
    </xf>
    <xf numFmtId="1" fontId="23" fillId="34" borderId="12" xfId="0" applyNumberFormat="1" applyFont="1" applyFill="1" applyBorder="1" applyAlignment="1">
      <alignment horizontal="right" vertical="top" indent="1" shrinkToFit="1"/>
    </xf>
    <xf numFmtId="1" fontId="25" fillId="0" borderId="12" xfId="0" applyNumberFormat="1" applyFont="1" applyBorder="1" applyAlignment="1">
      <alignment horizontal="right" vertical="top" shrinkToFit="1"/>
    </xf>
    <xf numFmtId="3" fontId="25" fillId="0" borderId="12" xfId="0" applyNumberFormat="1" applyFont="1" applyBorder="1" applyAlignment="1">
      <alignment horizontal="right" vertical="top" shrinkToFit="1"/>
    </xf>
    <xf numFmtId="0" fontId="0" fillId="47" borderId="12" xfId="0" applyFill="1" applyBorder="1" applyAlignment="1">
      <alignment horizontal="left" wrapText="1"/>
    </xf>
    <xf numFmtId="1" fontId="25" fillId="0" borderId="12" xfId="0" applyNumberFormat="1" applyFont="1" applyBorder="1" applyAlignment="1">
      <alignment horizontal="center" vertical="top" shrinkToFit="1"/>
    </xf>
    <xf numFmtId="1" fontId="25" fillId="0" borderId="12" xfId="0" applyNumberFormat="1" applyFont="1" applyBorder="1" applyAlignment="1">
      <alignment horizontal="left" vertical="top" indent="2" shrinkToFit="1"/>
    </xf>
    <xf numFmtId="3" fontId="25" fillId="0" borderId="12" xfId="0" applyNumberFormat="1" applyFont="1" applyBorder="1" applyAlignment="1">
      <alignment horizontal="center" vertical="top" shrinkToFit="1"/>
    </xf>
    <xf numFmtId="3" fontId="25" fillId="0" borderId="12" xfId="0" applyNumberFormat="1" applyFont="1" applyBorder="1" applyAlignment="1">
      <alignment horizontal="left" vertical="top" indent="1" shrinkToFit="1"/>
    </xf>
    <xf numFmtId="0" fontId="24" fillId="46" borderId="12" xfId="0" applyFont="1" applyFill="1" applyBorder="1" applyAlignment="1">
      <alignment horizontal="left" vertical="top" wrapText="1"/>
    </xf>
    <xf numFmtId="0" fontId="22" fillId="34" borderId="12" xfId="0" applyFont="1" applyFill="1" applyBorder="1" applyAlignment="1">
      <alignment horizontal="center" vertical="top" wrapText="1"/>
    </xf>
    <xf numFmtId="0" fontId="24" fillId="48" borderId="12" xfId="0" applyFont="1" applyFill="1" applyBorder="1" applyAlignment="1">
      <alignment horizontal="left" vertical="top" wrapText="1"/>
    </xf>
    <xf numFmtId="0" fontId="24" fillId="37" borderId="12" xfId="0" applyFont="1" applyFill="1" applyBorder="1" applyAlignment="1">
      <alignment horizontal="left" vertical="top" wrapText="1"/>
    </xf>
    <xf numFmtId="0" fontId="24" fillId="5" borderId="12" xfId="0" applyFont="1" applyFill="1" applyBorder="1" applyAlignment="1">
      <alignment horizontal="left" vertical="top" wrapText="1"/>
    </xf>
    <xf numFmtId="0" fontId="24" fillId="49" borderId="12" xfId="0" applyFont="1" applyFill="1" applyBorder="1" applyAlignment="1">
      <alignment horizontal="left" vertical="top" wrapText="1"/>
    </xf>
    <xf numFmtId="0" fontId="0" fillId="0" borderId="0" xfId="0" applyAlignment="1">
      <alignment horizontal="left" vertical="top"/>
    </xf>
    <xf numFmtId="0" fontId="0" fillId="47" borderId="12" xfId="0" applyFill="1" applyBorder="1" applyAlignment="1">
      <alignment horizontal="left" vertical="center" wrapText="1"/>
    </xf>
    <xf numFmtId="1" fontId="25" fillId="0" borderId="12" xfId="0" applyNumberFormat="1" applyFont="1" applyBorder="1" applyAlignment="1">
      <alignment horizontal="right" vertical="center" shrinkToFit="1"/>
    </xf>
    <xf numFmtId="0" fontId="26" fillId="34" borderId="12" xfId="0" applyFont="1" applyFill="1" applyBorder="1" applyAlignment="1">
      <alignment horizontal="left" vertical="top" wrapText="1" indent="2"/>
    </xf>
    <xf numFmtId="0" fontId="26" fillId="34" borderId="12" xfId="0" applyFont="1" applyFill="1" applyBorder="1" applyAlignment="1">
      <alignment horizontal="center" vertical="center" wrapText="1"/>
    </xf>
    <xf numFmtId="0" fontId="26" fillId="34" borderId="12" xfId="0" applyFont="1" applyFill="1" applyBorder="1" applyAlignment="1">
      <alignment horizontal="left" vertical="center" wrapText="1" indent="2"/>
    </xf>
    <xf numFmtId="0" fontId="27" fillId="35" borderId="12" xfId="0" applyFont="1" applyFill="1" applyBorder="1" applyAlignment="1">
      <alignment horizontal="left" vertical="top" wrapText="1"/>
    </xf>
    <xf numFmtId="0" fontId="28" fillId="0" borderId="12" xfId="0" applyFont="1" applyBorder="1" applyAlignment="1">
      <alignment horizontal="center" vertical="top" wrapText="1"/>
    </xf>
    <xf numFmtId="0" fontId="27" fillId="36" borderId="12" xfId="0" applyFont="1" applyFill="1" applyBorder="1" applyAlignment="1">
      <alignment horizontal="left" vertical="top" wrapText="1"/>
    </xf>
    <xf numFmtId="0" fontId="27" fillId="37" borderId="12" xfId="0" applyFont="1" applyFill="1" applyBorder="1" applyAlignment="1">
      <alignment horizontal="left" vertical="top" wrapText="1"/>
    </xf>
    <xf numFmtId="0" fontId="27" fillId="38" borderId="12" xfId="0" applyFont="1" applyFill="1" applyBorder="1" applyAlignment="1">
      <alignment horizontal="left" vertical="top" wrapText="1"/>
    </xf>
    <xf numFmtId="0" fontId="0" fillId="0" borderId="0" xfId="0" applyAlignment="1">
      <alignment vertical="top"/>
    </xf>
    <xf numFmtId="0" fontId="26" fillId="34" borderId="11" xfId="0" applyFont="1" applyFill="1" applyBorder="1" applyAlignment="1">
      <alignment vertical="top" wrapText="1"/>
    </xf>
    <xf numFmtId="0" fontId="27" fillId="35" borderId="12" xfId="0" applyFont="1" applyFill="1" applyBorder="1" applyAlignment="1">
      <alignment vertical="top" wrapText="1"/>
    </xf>
    <xf numFmtId="0" fontId="28" fillId="0" borderId="12" xfId="0" applyFont="1" applyBorder="1" applyAlignment="1">
      <alignment vertical="top" wrapText="1"/>
    </xf>
    <xf numFmtId="0" fontId="27" fillId="38" borderId="12" xfId="0" applyFont="1" applyFill="1" applyBorder="1" applyAlignment="1">
      <alignment vertical="top" wrapText="1"/>
    </xf>
    <xf numFmtId="0" fontId="24" fillId="0" borderId="10" xfId="0" applyFont="1" applyBorder="1" applyAlignment="1">
      <alignment vertical="top" wrapText="1"/>
    </xf>
    <xf numFmtId="0" fontId="24" fillId="0" borderId="11" xfId="0" applyFont="1" applyBorder="1" applyAlignment="1">
      <alignment vertical="top" wrapText="1"/>
    </xf>
    <xf numFmtId="0" fontId="24" fillId="0" borderId="14" xfId="0" applyFont="1" applyBorder="1" applyAlignment="1">
      <alignment vertical="top" wrapText="1"/>
    </xf>
    <xf numFmtId="0" fontId="24" fillId="49" borderId="12" xfId="0" applyFont="1" applyFill="1" applyBorder="1" applyAlignment="1">
      <alignment vertical="top" wrapText="1"/>
    </xf>
    <xf numFmtId="0" fontId="0" fillId="47" borderId="12" xfId="0" applyFill="1" applyBorder="1" applyAlignment="1">
      <alignment wrapText="1"/>
    </xf>
    <xf numFmtId="3" fontId="25" fillId="0" borderId="12" xfId="0" applyNumberFormat="1" applyFont="1" applyBorder="1" applyAlignment="1">
      <alignment vertical="top" shrinkToFit="1"/>
    </xf>
    <xf numFmtId="0" fontId="24" fillId="5" borderId="12" xfId="0" applyFont="1" applyFill="1" applyBorder="1" applyAlignment="1">
      <alignment vertical="top" wrapText="1"/>
    </xf>
    <xf numFmtId="0" fontId="22" fillId="34" borderId="10" xfId="0" applyFont="1" applyFill="1" applyBorder="1" applyAlignment="1">
      <alignment vertical="top" wrapText="1"/>
    </xf>
    <xf numFmtId="0" fontId="22" fillId="34" borderId="11" xfId="0" applyFont="1" applyFill="1" applyBorder="1" applyAlignment="1">
      <alignment vertical="top" wrapText="1"/>
    </xf>
    <xf numFmtId="0" fontId="22" fillId="34" borderId="14" xfId="0" applyFont="1" applyFill="1" applyBorder="1" applyAlignment="1">
      <alignment vertical="top" wrapText="1"/>
    </xf>
    <xf numFmtId="1" fontId="25" fillId="0" borderId="12" xfId="0" applyNumberFormat="1" applyFont="1" applyBorder="1" applyAlignment="1">
      <alignment vertical="top" shrinkToFit="1"/>
    </xf>
    <xf numFmtId="0" fontId="0" fillId="0" borderId="0" xfId="0" applyAlignment="1">
      <alignment horizontal="center" vertical="center"/>
    </xf>
    <xf numFmtId="3" fontId="24" fillId="0" borderId="10" xfId="0" applyNumberFormat="1" applyFont="1" applyBorder="1" applyAlignment="1">
      <alignment vertical="top" wrapText="1"/>
    </xf>
    <xf numFmtId="3" fontId="24" fillId="0" borderId="11" xfId="0" applyNumberFormat="1" applyFont="1" applyBorder="1" applyAlignment="1">
      <alignment vertical="top" wrapText="1"/>
    </xf>
    <xf numFmtId="3" fontId="24" fillId="0" borderId="14" xfId="0" applyNumberFormat="1" applyFont="1" applyBorder="1" applyAlignment="1">
      <alignment vertical="top" wrapText="1"/>
    </xf>
    <xf numFmtId="1" fontId="0" fillId="0" borderId="0" xfId="0" applyNumberFormat="1" applyAlignment="1">
      <alignment horizontal="center" vertical="center"/>
    </xf>
    <xf numFmtId="0" fontId="33" fillId="0" borderId="0" xfId="0" applyFont="1" applyAlignment="1">
      <alignment horizontal="center"/>
    </xf>
    <xf numFmtId="0" fontId="0" fillId="0" borderId="0" xfId="0" applyAlignment="1">
      <alignment horizontal="center"/>
    </xf>
    <xf numFmtId="1" fontId="0" fillId="0" borderId="0" xfId="42" applyNumberFormat="1" applyFont="1" applyAlignment="1">
      <alignment horizontal="center" vertical="center"/>
    </xf>
    <xf numFmtId="0" fontId="0" fillId="44" borderId="0" xfId="0" applyFill="1"/>
    <xf numFmtId="0" fontId="0" fillId="44" borderId="0" xfId="0" applyFill="1" applyAlignment="1">
      <alignment horizontal="center" vertical="center"/>
    </xf>
    <xf numFmtId="0" fontId="31" fillId="0" borderId="0" xfId="0" applyFont="1"/>
    <xf numFmtId="9" fontId="0" fillId="0" borderId="0" xfId="42" applyFont="1" applyAlignment="1">
      <alignment horizontal="center" vertical="center"/>
    </xf>
    <xf numFmtId="0" fontId="16" fillId="0" borderId="0" xfId="0" applyFont="1" applyAlignment="1">
      <alignment vertical="center"/>
    </xf>
    <xf numFmtId="0" fontId="0" fillId="52" borderId="0" xfId="0" applyFill="1"/>
    <xf numFmtId="14" fontId="35" fillId="0" borderId="0" xfId="0" applyNumberFormat="1" applyFont="1" applyAlignment="1" applyProtection="1">
      <alignment horizontal="center" vertical="top"/>
      <protection locked="0"/>
    </xf>
    <xf numFmtId="0" fontId="29" fillId="0" borderId="0" xfId="0" applyFont="1" applyAlignment="1">
      <alignment vertical="top"/>
    </xf>
    <xf numFmtId="0" fontId="29" fillId="0" borderId="0" xfId="0" applyFont="1"/>
    <xf numFmtId="14" fontId="35" fillId="0" borderId="0" xfId="0" applyNumberFormat="1" applyFont="1" applyAlignment="1">
      <alignment horizontal="right" vertical="top"/>
    </xf>
    <xf numFmtId="0" fontId="30" fillId="0" borderId="0" xfId="0" applyFont="1"/>
    <xf numFmtId="0" fontId="30" fillId="0" borderId="0" xfId="0" applyFont="1" applyAlignment="1">
      <alignment horizontal="left"/>
    </xf>
    <xf numFmtId="0" fontId="31" fillId="0" borderId="44" xfId="0" applyFont="1" applyBorder="1"/>
    <xf numFmtId="0" fontId="37" fillId="0" borderId="44" xfId="0" applyFont="1" applyBorder="1" applyAlignment="1">
      <alignment horizontal="right"/>
    </xf>
    <xf numFmtId="0" fontId="16" fillId="51" borderId="17" xfId="0" applyFont="1" applyFill="1" applyBorder="1" applyAlignment="1">
      <alignment horizontal="center" vertical="center"/>
    </xf>
    <xf numFmtId="0" fontId="16" fillId="51" borderId="24" xfId="0" applyFont="1" applyFill="1" applyBorder="1" applyAlignment="1">
      <alignment horizontal="center" vertical="center"/>
    </xf>
    <xf numFmtId="0" fontId="16" fillId="51" borderId="25" xfId="0" applyFont="1" applyFill="1" applyBorder="1" applyAlignment="1">
      <alignment horizontal="center" vertical="center"/>
    </xf>
    <xf numFmtId="0" fontId="16" fillId="51" borderId="26"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9" fontId="0" fillId="0" borderId="0" xfId="0" applyNumberFormat="1" applyAlignment="1">
      <alignment horizontal="center" vertical="center"/>
    </xf>
    <xf numFmtId="9" fontId="0" fillId="50" borderId="30" xfId="42" applyFont="1" applyFill="1" applyBorder="1" applyAlignment="1" applyProtection="1">
      <alignment horizontal="center" vertical="center"/>
    </xf>
    <xf numFmtId="9" fontId="0" fillId="50" borderId="16" xfId="42" applyFont="1" applyFill="1" applyBorder="1" applyAlignment="1" applyProtection="1">
      <alignment horizontal="center" vertical="center"/>
    </xf>
    <xf numFmtId="9" fontId="0" fillId="50" borderId="31" xfId="42" applyFont="1" applyFill="1" applyBorder="1" applyAlignment="1" applyProtection="1">
      <alignment horizontal="center" vertical="center"/>
    </xf>
    <xf numFmtId="9" fontId="0" fillId="50" borderId="19" xfId="42" applyFont="1" applyFill="1" applyBorder="1" applyAlignment="1" applyProtection="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50" borderId="34" xfId="0" applyFill="1" applyBorder="1" applyAlignment="1">
      <alignment horizontal="center" vertical="center"/>
    </xf>
    <xf numFmtId="0" fontId="0" fillId="50" borderId="35" xfId="0" applyFill="1" applyBorder="1" applyAlignment="1">
      <alignment horizontal="center" vertical="center"/>
    </xf>
    <xf numFmtId="9" fontId="0" fillId="50" borderId="35" xfId="42" applyFont="1" applyFill="1" applyBorder="1" applyAlignment="1" applyProtection="1">
      <alignment horizontal="center" vertical="center"/>
    </xf>
    <xf numFmtId="9" fontId="0" fillId="50" borderId="36" xfId="42" applyFont="1" applyFill="1" applyBorder="1" applyAlignment="1" applyProtection="1">
      <alignment horizontal="center" vertical="center"/>
    </xf>
    <xf numFmtId="9" fontId="0" fillId="50" borderId="38" xfId="42" applyFont="1" applyFill="1" applyBorder="1" applyAlignment="1" applyProtection="1">
      <alignment horizontal="center" vertical="center"/>
    </xf>
    <xf numFmtId="0" fontId="32" fillId="0" borderId="20" xfId="0" applyFont="1" applyBorder="1" applyAlignment="1">
      <alignment horizontal="center" wrapText="1"/>
    </xf>
    <xf numFmtId="0" fontId="0" fillId="0" borderId="37" xfId="0" applyBorder="1" applyAlignment="1">
      <alignment horizontal="center" vertical="center"/>
    </xf>
    <xf numFmtId="3" fontId="0" fillId="0" borderId="28" xfId="0" applyNumberFormat="1" applyBorder="1" applyAlignment="1">
      <alignment horizontal="center" vertical="center"/>
    </xf>
    <xf numFmtId="3" fontId="0" fillId="0" borderId="29" xfId="0" applyNumberFormat="1" applyBorder="1" applyAlignment="1">
      <alignment horizontal="center" vertical="center"/>
    </xf>
    <xf numFmtId="0" fontId="32" fillId="50" borderId="22" xfId="0" applyFont="1" applyFill="1" applyBorder="1" applyAlignment="1">
      <alignment horizontal="center" wrapText="1"/>
    </xf>
    <xf numFmtId="0" fontId="0" fillId="50" borderId="38" xfId="0" applyFill="1" applyBorder="1" applyAlignment="1">
      <alignment horizontal="center" vertical="center"/>
    </xf>
    <xf numFmtId="0" fontId="34" fillId="0" borderId="0" xfId="0" applyFont="1"/>
    <xf numFmtId="0" fontId="29" fillId="52" borderId="0" xfId="0" applyFont="1" applyFill="1" applyAlignment="1">
      <alignment horizontal="left" vertical="top"/>
    </xf>
    <xf numFmtId="0" fontId="0" fillId="52" borderId="0" xfId="0" applyFill="1" applyAlignment="1">
      <alignment horizontal="left" vertical="center" wrapText="1" indent="1"/>
    </xf>
    <xf numFmtId="0" fontId="38" fillId="0" borderId="57" xfId="0" applyFont="1" applyBorder="1" applyAlignment="1">
      <alignment horizontal="left" vertical="top" wrapText="1"/>
    </xf>
    <xf numFmtId="0" fontId="38" fillId="0" borderId="0" xfId="0" applyFont="1" applyAlignment="1">
      <alignment horizontal="left" vertical="top" wrapText="1"/>
    </xf>
    <xf numFmtId="0" fontId="36" fillId="0" borderId="0" xfId="0" applyFont="1" applyAlignment="1">
      <alignment horizontal="left"/>
    </xf>
    <xf numFmtId="0" fontId="0" fillId="50" borderId="39" xfId="0" applyFill="1" applyBorder="1" applyAlignment="1">
      <alignment horizontal="center" vertical="center"/>
    </xf>
    <xf numFmtId="0" fontId="0" fillId="50" borderId="52" xfId="0" applyFill="1"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horizontal="center" vertical="center"/>
    </xf>
    <xf numFmtId="0" fontId="16" fillId="51" borderId="45" xfId="0" applyFont="1" applyFill="1" applyBorder="1" applyAlignment="1">
      <alignment horizontal="center" vertical="center"/>
    </xf>
    <xf numFmtId="0" fontId="16" fillId="51" borderId="46" xfId="0" applyFont="1" applyFill="1" applyBorder="1" applyAlignment="1">
      <alignment horizontal="center"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16" fillId="0" borderId="48" xfId="0" applyFont="1" applyBorder="1" applyAlignment="1">
      <alignment horizontal="left" vertical="center"/>
    </xf>
    <xf numFmtId="0" fontId="16" fillId="50" borderId="47" xfId="0" applyFont="1" applyFill="1" applyBorder="1" applyAlignment="1">
      <alignment horizontal="left" vertical="center"/>
    </xf>
    <xf numFmtId="0" fontId="16" fillId="50" borderId="48" xfId="0" applyFont="1" applyFill="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50" borderId="21" xfId="0" applyFont="1" applyFill="1" applyBorder="1" applyAlignment="1">
      <alignment horizontal="left" vertical="center"/>
    </xf>
    <xf numFmtId="0" fontId="16" fillId="50" borderId="40" xfId="0" applyFont="1" applyFill="1" applyBorder="1" applyAlignment="1">
      <alignment horizontal="center" vertical="center"/>
    </xf>
    <xf numFmtId="0" fontId="16" fillId="50" borderId="53" xfId="0" applyFont="1" applyFill="1" applyBorder="1" applyAlignment="1">
      <alignment horizontal="center" vertical="center"/>
    </xf>
    <xf numFmtId="0" fontId="16" fillId="0" borderId="39" xfId="0" applyFont="1" applyBorder="1" applyAlignment="1">
      <alignment horizontal="center" vertical="center"/>
    </xf>
    <xf numFmtId="0" fontId="16" fillId="0" borderId="52" xfId="0" applyFont="1" applyBorder="1" applyAlignment="1">
      <alignment horizontal="center" vertical="center"/>
    </xf>
    <xf numFmtId="0" fontId="30" fillId="0" borderId="0" xfId="0" applyFont="1" applyAlignment="1" applyProtection="1">
      <alignment horizontal="left"/>
      <protection locked="0"/>
    </xf>
    <xf numFmtId="0" fontId="16" fillId="50" borderId="47" xfId="0" applyFont="1" applyFill="1" applyBorder="1" applyAlignment="1">
      <alignment horizontal="left" vertical="center" wrapText="1"/>
    </xf>
    <xf numFmtId="0" fontId="16" fillId="50" borderId="48" xfId="0" applyFont="1" applyFill="1" applyBorder="1" applyAlignment="1">
      <alignment horizontal="left" vertical="center" wrapText="1"/>
    </xf>
    <xf numFmtId="0" fontId="16" fillId="50" borderId="49" xfId="0" applyFont="1" applyFill="1" applyBorder="1" applyAlignment="1">
      <alignment horizontal="left" vertical="center" wrapText="1"/>
    </xf>
    <xf numFmtId="0" fontId="16" fillId="50" borderId="50" xfId="0" applyFont="1" applyFill="1" applyBorder="1" applyAlignment="1">
      <alignment horizontal="left" vertical="center" wrapText="1"/>
    </xf>
    <xf numFmtId="0" fontId="31" fillId="0" borderId="0" xfId="0" applyFont="1" applyAlignment="1">
      <alignment horizontal="left" wrapText="1"/>
    </xf>
    <xf numFmtId="0" fontId="31" fillId="0" borderId="44" xfId="0" applyFont="1" applyBorder="1" applyAlignment="1">
      <alignment horizontal="left" wrapText="1"/>
    </xf>
    <xf numFmtId="0" fontId="16" fillId="50" borderId="21" xfId="0" applyFont="1" applyFill="1" applyBorder="1" applyAlignment="1">
      <alignment horizontal="left" vertical="center" wrapText="1"/>
    </xf>
    <xf numFmtId="0" fontId="16" fillId="50" borderId="22" xfId="0" applyFont="1" applyFill="1" applyBorder="1" applyAlignment="1">
      <alignment horizontal="left" vertical="center" wrapText="1"/>
    </xf>
    <xf numFmtId="0" fontId="16" fillId="51" borderId="55" xfId="0" applyFont="1" applyFill="1" applyBorder="1" applyAlignment="1">
      <alignment horizontal="center" vertical="center"/>
    </xf>
    <xf numFmtId="0" fontId="16" fillId="51" borderId="51" xfId="0" applyFont="1" applyFill="1" applyBorder="1" applyAlignment="1">
      <alignment horizontal="center" vertical="center"/>
    </xf>
    <xf numFmtId="0" fontId="37" fillId="0" borderId="44" xfId="0" applyFont="1" applyBorder="1" applyAlignment="1" applyProtection="1">
      <alignment horizontal="center"/>
      <protection locked="0"/>
    </xf>
    <xf numFmtId="0" fontId="16" fillId="51" borderId="55" xfId="0" applyFont="1" applyFill="1" applyBorder="1" applyAlignment="1">
      <alignment horizontal="center" vertical="center" wrapText="1"/>
    </xf>
    <xf numFmtId="0" fontId="16" fillId="51" borderId="51" xfId="0" applyFont="1" applyFill="1" applyBorder="1" applyAlignment="1">
      <alignment horizontal="center" vertical="center" wrapText="1"/>
    </xf>
    <xf numFmtId="0" fontId="0" fillId="50" borderId="40" xfId="0" applyFill="1" applyBorder="1" applyAlignment="1">
      <alignment horizontal="center" vertical="center"/>
    </xf>
    <xf numFmtId="0" fontId="0" fillId="50" borderId="53" xfId="0" applyFill="1" applyBorder="1" applyAlignment="1">
      <alignment horizontal="center" vertical="center"/>
    </xf>
    <xf numFmtId="0" fontId="0" fillId="0" borderId="56" xfId="0" applyBorder="1" applyAlignment="1">
      <alignment horizontal="center" vertical="center"/>
    </xf>
    <xf numFmtId="0" fontId="0" fillId="0" borderId="54" xfId="0" applyBorder="1" applyAlignment="1">
      <alignment horizontal="center" vertical="center"/>
    </xf>
    <xf numFmtId="0" fontId="16" fillId="0" borderId="56" xfId="0" applyFont="1" applyBorder="1" applyAlignment="1">
      <alignment horizontal="center" vertical="center"/>
    </xf>
    <xf numFmtId="0" fontId="16" fillId="0" borderId="54" xfId="0" applyFont="1" applyBorder="1" applyAlignment="1">
      <alignment horizontal="center" vertical="center"/>
    </xf>
    <xf numFmtId="0" fontId="16" fillId="50" borderId="39" xfId="0" applyFont="1" applyFill="1" applyBorder="1" applyAlignment="1">
      <alignment horizontal="center" vertical="center"/>
    </xf>
    <xf numFmtId="0" fontId="16" fillId="50" borderId="52" xfId="0" applyFont="1" applyFill="1" applyBorder="1" applyAlignment="1">
      <alignment horizontal="center" vertical="center"/>
    </xf>
    <xf numFmtId="0" fontId="0" fillId="0" borderId="0" xfId="0"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
    <dxf>
      <font>
        <color rgb="FF9C5700"/>
      </font>
      <fill>
        <patternFill>
          <bgColor rgb="FFFFEB9C"/>
        </patternFill>
      </fill>
    </dxf>
  </dxfs>
  <tableStyles count="0" defaultTableStyle="TableStyleMedium2" defaultPivotStyle="PivotStyleLight16"/>
  <colors>
    <mruColors>
      <color rgb="FF009999"/>
      <color rgb="FFFFCC66"/>
      <color rgb="FF0070C0"/>
      <color rgb="FFFF8585"/>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 SHEET'!$A$8:$A$9</c:f>
              <c:strCache>
                <c:ptCount val="2"/>
                <c:pt idx="0">
                  <c:v>   Walk</c:v>
                </c:pt>
              </c:strCache>
            </c:strRef>
          </c:tx>
          <c:spPr>
            <a:ln w="28575" cap="rnd">
              <a:solidFill>
                <a:schemeClr val="accent1"/>
              </a:solidFill>
              <a:round/>
            </a:ln>
            <a:effectLst/>
          </c:spPr>
          <c:marker>
            <c:symbol val="none"/>
          </c:marker>
          <c:cat>
            <c:strRef>
              <c:f>'SUMMARY SHEET'!$B$7:$K$7</c:f>
              <c:strCache>
                <c:ptCount val="10"/>
                <c:pt idx="0">
                  <c:v>2000</c:v>
                </c:pt>
                <c:pt idx="1">
                  <c:v>2003</c:v>
                </c:pt>
                <c:pt idx="2">
                  <c:v>2006</c:v>
                </c:pt>
                <c:pt idx="3">
                  <c:v>2008</c:v>
                </c:pt>
                <c:pt idx="4">
                  <c:v>2010</c:v>
                </c:pt>
                <c:pt idx="5">
                  <c:v>2012</c:v>
                </c:pt>
                <c:pt idx="6">
                  <c:v>2015</c:v>
                </c:pt>
                <c:pt idx="7">
                  <c:v>2017</c:v>
                </c:pt>
                <c:pt idx="8">
                  <c:v>2019</c:v>
                </c:pt>
                <c:pt idx="9">
                  <c:v>2023*</c:v>
                </c:pt>
              </c:strCache>
            </c:strRef>
          </c:cat>
          <c:val>
            <c:numRef>
              <c:f>'SUMMARY SHEET'!$B$8:$K$8</c:f>
              <c:numCache>
                <c:formatCode>General</c:formatCode>
                <c:ptCount val="10"/>
                <c:pt idx="0">
                  <c:v>96</c:v>
                </c:pt>
                <c:pt idx="1">
                  <c:v>84</c:v>
                </c:pt>
                <c:pt idx="2">
                  <c:v>52</c:v>
                </c:pt>
                <c:pt idx="3">
                  <c:v>61</c:v>
                </c:pt>
                <c:pt idx="4">
                  <c:v>39</c:v>
                </c:pt>
                <c:pt idx="5">
                  <c:v>52</c:v>
                </c:pt>
                <c:pt idx="6">
                  <c:v>53</c:v>
                </c:pt>
                <c:pt idx="7">
                  <c:v>37</c:v>
                </c:pt>
                <c:pt idx="8">
                  <c:v>0</c:v>
                </c:pt>
                <c:pt idx="9">
                  <c:v>41</c:v>
                </c:pt>
              </c:numCache>
            </c:numRef>
          </c:val>
          <c:smooth val="1"/>
          <c:extLst>
            <c:ext xmlns:c16="http://schemas.microsoft.com/office/drawing/2014/chart" uri="{C3380CC4-5D6E-409C-BE32-E72D297353CC}">
              <c16:uniqueId val="{0000000A-AAD1-45C3-9530-4870B76FD653}"/>
            </c:ext>
          </c:extLst>
        </c:ser>
        <c:ser>
          <c:idx val="2"/>
          <c:order val="1"/>
          <c:tx>
            <c:strRef>
              <c:f>'SUMMARY SHEET'!$A$10:$A$11</c:f>
              <c:strCache>
                <c:ptCount val="2"/>
                <c:pt idx="0">
                  <c:v> Bicycle</c:v>
                </c:pt>
              </c:strCache>
            </c:strRef>
          </c:tx>
          <c:spPr>
            <a:ln w="28575" cap="rnd">
              <a:solidFill>
                <a:schemeClr val="accent2"/>
              </a:solidFill>
              <a:round/>
            </a:ln>
            <a:effectLst/>
          </c:spPr>
          <c:marker>
            <c:symbol val="none"/>
          </c:marker>
          <c:cat>
            <c:strRef>
              <c:f>'SUMMARY SHEET'!$B$7:$K$7</c:f>
              <c:strCache>
                <c:ptCount val="10"/>
                <c:pt idx="0">
                  <c:v>2000</c:v>
                </c:pt>
                <c:pt idx="1">
                  <c:v>2003</c:v>
                </c:pt>
                <c:pt idx="2">
                  <c:v>2006</c:v>
                </c:pt>
                <c:pt idx="3">
                  <c:v>2008</c:v>
                </c:pt>
                <c:pt idx="4">
                  <c:v>2010</c:v>
                </c:pt>
                <c:pt idx="5">
                  <c:v>2012</c:v>
                </c:pt>
                <c:pt idx="6">
                  <c:v>2015</c:v>
                </c:pt>
                <c:pt idx="7">
                  <c:v>2017</c:v>
                </c:pt>
                <c:pt idx="8">
                  <c:v>2019</c:v>
                </c:pt>
                <c:pt idx="9">
                  <c:v>2023*</c:v>
                </c:pt>
              </c:strCache>
            </c:strRef>
          </c:cat>
          <c:val>
            <c:numRef>
              <c:f>'SUMMARY SHEET'!$B$10:$K$10</c:f>
              <c:numCache>
                <c:formatCode>General</c:formatCode>
                <c:ptCount val="10"/>
                <c:pt idx="0">
                  <c:v>108</c:v>
                </c:pt>
                <c:pt idx="1">
                  <c:v>68</c:v>
                </c:pt>
                <c:pt idx="2">
                  <c:v>27</c:v>
                </c:pt>
                <c:pt idx="3">
                  <c:v>34</c:v>
                </c:pt>
                <c:pt idx="4">
                  <c:v>23</c:v>
                </c:pt>
                <c:pt idx="5">
                  <c:v>45</c:v>
                </c:pt>
                <c:pt idx="6">
                  <c:v>39</c:v>
                </c:pt>
                <c:pt idx="7">
                  <c:v>95</c:v>
                </c:pt>
                <c:pt idx="8">
                  <c:v>0</c:v>
                </c:pt>
                <c:pt idx="9">
                  <c:v>116</c:v>
                </c:pt>
              </c:numCache>
            </c:numRef>
          </c:val>
          <c:smooth val="0"/>
          <c:extLst>
            <c:ext xmlns:c16="http://schemas.microsoft.com/office/drawing/2014/chart" uri="{C3380CC4-5D6E-409C-BE32-E72D297353CC}">
              <c16:uniqueId val="{0000000C-AAD1-45C3-9530-4870B76FD653}"/>
            </c:ext>
          </c:extLst>
        </c:ser>
        <c:ser>
          <c:idx val="4"/>
          <c:order val="2"/>
          <c:tx>
            <c:v>Bus</c:v>
          </c:tx>
          <c:spPr>
            <a:ln w="28575" cap="rnd">
              <a:solidFill>
                <a:schemeClr val="accent6"/>
              </a:solidFill>
              <a:round/>
            </a:ln>
            <a:effectLst/>
          </c:spPr>
          <c:marker>
            <c:symbol val="none"/>
          </c:marker>
          <c:cat>
            <c:strRef>
              <c:f>'SUMMARY SHEET'!$B$7:$K$7</c:f>
              <c:strCache>
                <c:ptCount val="10"/>
                <c:pt idx="0">
                  <c:v>2000</c:v>
                </c:pt>
                <c:pt idx="1">
                  <c:v>2003</c:v>
                </c:pt>
                <c:pt idx="2">
                  <c:v>2006</c:v>
                </c:pt>
                <c:pt idx="3">
                  <c:v>2008</c:v>
                </c:pt>
                <c:pt idx="4">
                  <c:v>2010</c:v>
                </c:pt>
                <c:pt idx="5">
                  <c:v>2012</c:v>
                </c:pt>
                <c:pt idx="6">
                  <c:v>2015</c:v>
                </c:pt>
                <c:pt idx="7">
                  <c:v>2017</c:v>
                </c:pt>
                <c:pt idx="8">
                  <c:v>2019</c:v>
                </c:pt>
                <c:pt idx="9">
                  <c:v>2023*</c:v>
                </c:pt>
              </c:strCache>
            </c:strRef>
          </c:cat>
          <c:val>
            <c:numRef>
              <c:f>'SUMMARY SHEET'!$B$12:$K$12</c:f>
              <c:numCache>
                <c:formatCode>General</c:formatCode>
                <c:ptCount val="10"/>
                <c:pt idx="0">
                  <c:v>277</c:v>
                </c:pt>
                <c:pt idx="1">
                  <c:v>270</c:v>
                </c:pt>
                <c:pt idx="2">
                  <c:v>265</c:v>
                </c:pt>
                <c:pt idx="3">
                  <c:v>268</c:v>
                </c:pt>
                <c:pt idx="4">
                  <c:v>119</c:v>
                </c:pt>
                <c:pt idx="5">
                  <c:v>342</c:v>
                </c:pt>
                <c:pt idx="6">
                  <c:v>245</c:v>
                </c:pt>
                <c:pt idx="7">
                  <c:v>272</c:v>
                </c:pt>
                <c:pt idx="8">
                  <c:v>0</c:v>
                </c:pt>
                <c:pt idx="9">
                  <c:v>274</c:v>
                </c:pt>
              </c:numCache>
            </c:numRef>
          </c:val>
          <c:smooth val="0"/>
          <c:extLst>
            <c:ext xmlns:c16="http://schemas.microsoft.com/office/drawing/2014/chart" uri="{C3380CC4-5D6E-409C-BE32-E72D297353CC}">
              <c16:uniqueId val="{0000000E-AAD1-45C3-9530-4870B76FD653}"/>
            </c:ext>
          </c:extLst>
        </c:ser>
        <c:ser>
          <c:idx val="6"/>
          <c:order val="3"/>
          <c:tx>
            <c:v>Car</c:v>
          </c:tx>
          <c:spPr>
            <a:ln w="28575" cap="rnd">
              <a:solidFill>
                <a:schemeClr val="accent4"/>
              </a:solidFill>
              <a:round/>
            </a:ln>
            <a:effectLst/>
          </c:spPr>
          <c:marker>
            <c:symbol val="none"/>
          </c:marker>
          <c:cat>
            <c:strRef>
              <c:f>'SUMMARY SHEET'!$B$7:$K$7</c:f>
              <c:strCache>
                <c:ptCount val="10"/>
                <c:pt idx="0">
                  <c:v>2000</c:v>
                </c:pt>
                <c:pt idx="1">
                  <c:v>2003</c:v>
                </c:pt>
                <c:pt idx="2">
                  <c:v>2006</c:v>
                </c:pt>
                <c:pt idx="3">
                  <c:v>2008</c:v>
                </c:pt>
                <c:pt idx="4">
                  <c:v>2010</c:v>
                </c:pt>
                <c:pt idx="5">
                  <c:v>2012</c:v>
                </c:pt>
                <c:pt idx="6">
                  <c:v>2015</c:v>
                </c:pt>
                <c:pt idx="7">
                  <c:v>2017</c:v>
                </c:pt>
                <c:pt idx="8">
                  <c:v>2019</c:v>
                </c:pt>
                <c:pt idx="9">
                  <c:v>2023*</c:v>
                </c:pt>
              </c:strCache>
            </c:strRef>
          </c:cat>
          <c:val>
            <c:numRef>
              <c:f>'SUMMARY SHEET'!$B$14:$K$14</c:f>
              <c:numCache>
                <c:formatCode>General</c:formatCode>
                <c:ptCount val="10"/>
                <c:pt idx="0">
                  <c:v>273</c:v>
                </c:pt>
                <c:pt idx="1">
                  <c:v>315</c:v>
                </c:pt>
                <c:pt idx="2">
                  <c:v>282</c:v>
                </c:pt>
                <c:pt idx="3">
                  <c:v>265</c:v>
                </c:pt>
                <c:pt idx="4">
                  <c:v>142</c:v>
                </c:pt>
                <c:pt idx="5">
                  <c:v>244</c:v>
                </c:pt>
                <c:pt idx="6">
                  <c:v>145</c:v>
                </c:pt>
                <c:pt idx="7">
                  <c:v>263</c:v>
                </c:pt>
                <c:pt idx="8">
                  <c:v>0</c:v>
                </c:pt>
                <c:pt idx="9">
                  <c:v>336</c:v>
                </c:pt>
              </c:numCache>
            </c:numRef>
          </c:val>
          <c:smooth val="0"/>
          <c:extLst>
            <c:ext xmlns:c16="http://schemas.microsoft.com/office/drawing/2014/chart" uri="{C3380CC4-5D6E-409C-BE32-E72D297353CC}">
              <c16:uniqueId val="{00000010-AAD1-45C3-9530-4870B76FD653}"/>
            </c:ext>
          </c:extLst>
        </c:ser>
        <c:ser>
          <c:idx val="8"/>
          <c:order val="4"/>
          <c:tx>
            <c:v>Drive</c:v>
          </c:tx>
          <c:spPr>
            <a:ln w="28575" cap="rnd">
              <a:solidFill>
                <a:srgbClr val="7030A0"/>
              </a:solidFill>
              <a:round/>
            </a:ln>
            <a:effectLst/>
          </c:spPr>
          <c:marker>
            <c:symbol val="none"/>
          </c:marker>
          <c:cat>
            <c:strRef>
              <c:f>'SUMMARY SHEET'!$B$7:$K$7</c:f>
              <c:strCache>
                <c:ptCount val="10"/>
                <c:pt idx="0">
                  <c:v>2000</c:v>
                </c:pt>
                <c:pt idx="1">
                  <c:v>2003</c:v>
                </c:pt>
                <c:pt idx="2">
                  <c:v>2006</c:v>
                </c:pt>
                <c:pt idx="3">
                  <c:v>2008</c:v>
                </c:pt>
                <c:pt idx="4">
                  <c:v>2010</c:v>
                </c:pt>
                <c:pt idx="5">
                  <c:v>2012</c:v>
                </c:pt>
                <c:pt idx="6">
                  <c:v>2015</c:v>
                </c:pt>
                <c:pt idx="7">
                  <c:v>2017</c:v>
                </c:pt>
                <c:pt idx="8">
                  <c:v>2019</c:v>
                </c:pt>
                <c:pt idx="9">
                  <c:v>2023*</c:v>
                </c:pt>
              </c:strCache>
            </c:strRef>
          </c:cat>
          <c:val>
            <c:numRef>
              <c:f>'SUMMARY SHEET'!$B$16:$K$16</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13-AAD1-45C3-9530-4870B76FD653}"/>
            </c:ext>
          </c:extLst>
        </c:ser>
        <c:ser>
          <c:idx val="10"/>
          <c:order val="5"/>
          <c:tx>
            <c:v>Other</c:v>
          </c:tx>
          <c:spPr>
            <a:ln w="28575" cap="rnd">
              <a:solidFill>
                <a:schemeClr val="accent3">
                  <a:lumMod val="75000"/>
                </a:schemeClr>
              </a:solidFill>
              <a:round/>
            </a:ln>
            <a:effectLst/>
          </c:spPr>
          <c:marker>
            <c:symbol val="none"/>
          </c:marker>
          <c:cat>
            <c:strRef>
              <c:f>'SUMMARY SHEET'!$B$7:$K$7</c:f>
              <c:strCache>
                <c:ptCount val="10"/>
                <c:pt idx="0">
                  <c:v>2000</c:v>
                </c:pt>
                <c:pt idx="1">
                  <c:v>2003</c:v>
                </c:pt>
                <c:pt idx="2">
                  <c:v>2006</c:v>
                </c:pt>
                <c:pt idx="3">
                  <c:v>2008</c:v>
                </c:pt>
                <c:pt idx="4">
                  <c:v>2010</c:v>
                </c:pt>
                <c:pt idx="5">
                  <c:v>2012</c:v>
                </c:pt>
                <c:pt idx="6">
                  <c:v>2015</c:v>
                </c:pt>
                <c:pt idx="7">
                  <c:v>2017</c:v>
                </c:pt>
                <c:pt idx="8">
                  <c:v>2019</c:v>
                </c:pt>
                <c:pt idx="9">
                  <c:v>2023*</c:v>
                </c:pt>
              </c:strCache>
            </c:strRef>
          </c:cat>
          <c:val>
            <c:numRef>
              <c:f>'SUMMARY SHEET'!$B$18:$K$18</c:f>
              <c:numCache>
                <c:formatCode>General</c:formatCode>
                <c:ptCount val="10"/>
                <c:pt idx="0">
                  <c:v>0</c:v>
                </c:pt>
                <c:pt idx="1">
                  <c:v>0</c:v>
                </c:pt>
                <c:pt idx="2">
                  <c:v>0</c:v>
                </c:pt>
                <c:pt idx="3">
                  <c:v>0</c:v>
                </c:pt>
                <c:pt idx="4">
                  <c:v>0</c:v>
                </c:pt>
                <c:pt idx="5">
                  <c:v>4</c:v>
                </c:pt>
                <c:pt idx="6">
                  <c:v>3</c:v>
                </c:pt>
                <c:pt idx="7">
                  <c:v>0</c:v>
                </c:pt>
                <c:pt idx="8">
                  <c:v>0</c:v>
                </c:pt>
                <c:pt idx="9">
                  <c:v>14</c:v>
                </c:pt>
              </c:numCache>
            </c:numRef>
          </c:val>
          <c:smooth val="0"/>
          <c:extLst>
            <c:ext xmlns:c16="http://schemas.microsoft.com/office/drawing/2014/chart" uri="{C3380CC4-5D6E-409C-BE32-E72D297353CC}">
              <c16:uniqueId val="{00000001-D213-462B-B451-AA36FA58C8F5}"/>
            </c:ext>
          </c:extLst>
        </c:ser>
        <c:dLbls>
          <c:showLegendKey val="0"/>
          <c:showVal val="0"/>
          <c:showCatName val="0"/>
          <c:showSerName val="0"/>
          <c:showPercent val="0"/>
          <c:showBubbleSize val="0"/>
        </c:dLbls>
        <c:smooth val="0"/>
        <c:axId val="1262963039"/>
        <c:axId val="1262961599"/>
        <c:extLst/>
      </c:lineChart>
      <c:catAx>
        <c:axId val="1262963039"/>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1599"/>
        <c:crosses val="autoZero"/>
        <c:auto val="1"/>
        <c:lblAlgn val="ctr"/>
        <c:lblOffset val="100"/>
        <c:tickLblSkip val="1"/>
        <c:noMultiLvlLbl val="0"/>
      </c:catAx>
      <c:valAx>
        <c:axId val="126296159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a:t>
                </a:r>
                <a:r>
                  <a:rPr lang="en-US" b="1" baseline="0"/>
                  <a:t> of Students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3039"/>
        <c:crosses val="autoZero"/>
        <c:crossBetween val="between"/>
      </c:valAx>
      <c:spPr>
        <a:noFill/>
        <a:ln>
          <a:noFill/>
        </a:ln>
        <a:effectLst/>
      </c:spPr>
    </c:plotArea>
    <c:legend>
      <c:legendPos val="t"/>
      <c:overlay val="0"/>
      <c:spPr>
        <a:noFill/>
        <a:ln cmpd="sng">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'Elementary Average'!$A$3</c:f>
              <c:strCache>
                <c:ptCount val="1"/>
                <c:pt idx="0">
                  <c:v>Walk</c:v>
                </c:pt>
              </c:strCache>
            </c:strRef>
          </c:tx>
          <c:spPr>
            <a:ln w="28575" cap="rnd">
              <a:solidFill>
                <a:schemeClr val="accent1"/>
              </a:solidFill>
              <a:round/>
            </a:ln>
            <a:effectLst/>
          </c:spPr>
          <c:marker>
            <c:symbol val="none"/>
          </c:marker>
          <c:cat>
            <c:numRef>
              <c:f>'Elementary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'Elementary Average'!$B$3:$K$3</c:f>
              <c:numCache>
                <c:formatCode>0%</c:formatCode>
                <c:ptCount val="10"/>
                <c:pt idx="0">
                  <c:v>9.3758123457536771E-2</c:v>
                </c:pt>
                <c:pt idx="1">
                  <c:v>8.0424230582441553E-2</c:v>
                </c:pt>
                <c:pt idx="2">
                  <c:v>7.2693497556890793E-2</c:v>
                </c:pt>
                <c:pt idx="3">
                  <c:v>8.2267211812549229E-2</c:v>
                </c:pt>
                <c:pt idx="4">
                  <c:v>6.8453117653343415E-2</c:v>
                </c:pt>
                <c:pt idx="5">
                  <c:v>8.5909770388418502E-2</c:v>
                </c:pt>
                <c:pt idx="6">
                  <c:v>9.1304494488957777E-2</c:v>
                </c:pt>
                <c:pt idx="7">
                  <c:v>9.5903844233556634E-2</c:v>
                </c:pt>
                <c:pt idx="8">
                  <c:v>8.4728523747558918E-2</c:v>
                </c:pt>
                <c:pt idx="9">
                  <c:v>0.10496181073696431</c:v>
                </c:pt>
              </c:numCache>
            </c:numRef>
          </c:val>
          <c:smooth val="1"/>
          <c:extLst>
            <c:ext xmlns:c16="http://schemas.microsoft.com/office/drawing/2014/chart" uri="{C3380CC4-5D6E-409C-BE32-E72D297353CC}">
              <c16:uniqueId val="{00000000-71F2-4E48-AE18-DCFDDB5046E4}"/>
            </c:ext>
          </c:extLst>
        </c:ser>
        <c:ser>
          <c:idx val="2"/>
          <c:order val="1"/>
          <c:tx>
            <c:strRef>
              <c:f>'Elementary Average'!$A$4</c:f>
              <c:strCache>
                <c:ptCount val="1"/>
                <c:pt idx="0">
                  <c:v>Bike</c:v>
                </c:pt>
              </c:strCache>
            </c:strRef>
          </c:tx>
          <c:spPr>
            <a:ln w="28575" cap="rnd">
              <a:solidFill>
                <a:schemeClr val="accent2"/>
              </a:solidFill>
              <a:round/>
            </a:ln>
            <a:effectLst/>
          </c:spPr>
          <c:marker>
            <c:symbol val="none"/>
          </c:marker>
          <c:cat>
            <c:numRef>
              <c:f>'Elementary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'Elementary Average'!$B$4:$K$4</c:f>
              <c:numCache>
                <c:formatCode>0%</c:formatCode>
                <c:ptCount val="10"/>
                <c:pt idx="0">
                  <c:v>9.3045596970322983E-2</c:v>
                </c:pt>
                <c:pt idx="1">
                  <c:v>8.2948927811034093E-2</c:v>
                </c:pt>
                <c:pt idx="2">
                  <c:v>7.5846191650646155E-2</c:v>
                </c:pt>
                <c:pt idx="3">
                  <c:v>6.4248730201580229E-2</c:v>
                </c:pt>
                <c:pt idx="4">
                  <c:v>3.9729429501330689E-2</c:v>
                </c:pt>
                <c:pt idx="5">
                  <c:v>6.6512609978292808E-2</c:v>
                </c:pt>
                <c:pt idx="6">
                  <c:v>6.2899701541233269E-2</c:v>
                </c:pt>
                <c:pt idx="7">
                  <c:v>5.54448480645547E-2</c:v>
                </c:pt>
                <c:pt idx="8">
                  <c:v>6.0417571906350089E-2</c:v>
                </c:pt>
                <c:pt idx="9">
                  <c:v>6.8742734223065025E-2</c:v>
                </c:pt>
              </c:numCache>
            </c:numRef>
          </c:val>
          <c:smooth val="0"/>
          <c:extLst>
            <c:ext xmlns:c16="http://schemas.microsoft.com/office/drawing/2014/chart" uri="{C3380CC4-5D6E-409C-BE32-E72D297353CC}">
              <c16:uniqueId val="{00000001-71F2-4E48-AE18-DCFDDB5046E4}"/>
            </c:ext>
          </c:extLst>
        </c:ser>
        <c:ser>
          <c:idx val="4"/>
          <c:order val="2"/>
          <c:tx>
            <c:strRef>
              <c:f>'Elementary Average'!$A$5</c:f>
              <c:strCache>
                <c:ptCount val="1"/>
                <c:pt idx="0">
                  <c:v>Bus</c:v>
                </c:pt>
              </c:strCache>
            </c:strRef>
          </c:tx>
          <c:spPr>
            <a:ln w="28575" cap="rnd">
              <a:solidFill>
                <a:schemeClr val="accent6"/>
              </a:solidFill>
              <a:round/>
            </a:ln>
            <a:effectLst/>
          </c:spPr>
          <c:marker>
            <c:symbol val="none"/>
          </c:marker>
          <c:cat>
            <c:numRef>
              <c:f>'Elementary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'Elementary Average'!$B$5:$K$5</c:f>
              <c:numCache>
                <c:formatCode>0%</c:formatCode>
                <c:ptCount val="10"/>
                <c:pt idx="0">
                  <c:v>0.27063835122955959</c:v>
                </c:pt>
                <c:pt idx="1">
                  <c:v>0.25716440420030334</c:v>
                </c:pt>
                <c:pt idx="2">
                  <c:v>0.25487994951886284</c:v>
                </c:pt>
                <c:pt idx="3">
                  <c:v>0.26994239157521771</c:v>
                </c:pt>
                <c:pt idx="4">
                  <c:v>0.24055921104322198</c:v>
                </c:pt>
                <c:pt idx="5">
                  <c:v>0.24947377567588813</c:v>
                </c:pt>
                <c:pt idx="6">
                  <c:v>0.22507836564900618</c:v>
                </c:pt>
                <c:pt idx="7">
                  <c:v>0.22137902144886684</c:v>
                </c:pt>
                <c:pt idx="8">
                  <c:v>0.19458888873095553</c:v>
                </c:pt>
                <c:pt idx="9">
                  <c:v>0.20273388049882127</c:v>
                </c:pt>
              </c:numCache>
            </c:numRef>
          </c:val>
          <c:smooth val="0"/>
          <c:extLst>
            <c:ext xmlns:c16="http://schemas.microsoft.com/office/drawing/2014/chart" uri="{C3380CC4-5D6E-409C-BE32-E72D297353CC}">
              <c16:uniqueId val="{00000002-71F2-4E48-AE18-DCFDDB5046E4}"/>
            </c:ext>
          </c:extLst>
        </c:ser>
        <c:ser>
          <c:idx val="6"/>
          <c:order val="3"/>
          <c:tx>
            <c:strRef>
              <c:f>'Elementary Average'!$A$6</c:f>
              <c:strCache>
                <c:ptCount val="1"/>
                <c:pt idx="0">
                  <c:v>Car</c:v>
                </c:pt>
              </c:strCache>
            </c:strRef>
          </c:tx>
          <c:spPr>
            <a:ln w="28575" cap="rnd">
              <a:solidFill>
                <a:schemeClr val="accent4"/>
              </a:solidFill>
              <a:round/>
            </a:ln>
            <a:effectLst/>
          </c:spPr>
          <c:marker>
            <c:symbol val="none"/>
          </c:marker>
          <c:cat>
            <c:numRef>
              <c:f>'Elementary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'Elementary Average'!$B$6:$K$6</c:f>
              <c:numCache>
                <c:formatCode>0%</c:formatCode>
                <c:ptCount val="10"/>
                <c:pt idx="0">
                  <c:v>0.55519019877562525</c:v>
                </c:pt>
                <c:pt idx="1">
                  <c:v>0.58600307840643895</c:v>
                </c:pt>
                <c:pt idx="2">
                  <c:v>0.60498493708040013</c:v>
                </c:pt>
                <c:pt idx="3">
                  <c:v>0.58961786862477639</c:v>
                </c:pt>
                <c:pt idx="4">
                  <c:v>0.65635439890291392</c:v>
                </c:pt>
                <c:pt idx="5">
                  <c:v>0.58147190351601652</c:v>
                </c:pt>
                <c:pt idx="6">
                  <c:v>0.6073246859344904</c:v>
                </c:pt>
                <c:pt idx="7">
                  <c:v>0.62274131236583929</c:v>
                </c:pt>
                <c:pt idx="8">
                  <c:v>0.6463809258084362</c:v>
                </c:pt>
                <c:pt idx="9">
                  <c:v>0.57838099699600531</c:v>
                </c:pt>
              </c:numCache>
            </c:numRef>
          </c:val>
          <c:smooth val="0"/>
          <c:extLst>
            <c:ext xmlns:c16="http://schemas.microsoft.com/office/drawing/2014/chart" uri="{C3380CC4-5D6E-409C-BE32-E72D297353CC}">
              <c16:uniqueId val="{00000003-71F2-4E48-AE18-DCFDDB5046E4}"/>
            </c:ext>
          </c:extLst>
        </c:ser>
        <c:ser>
          <c:idx val="8"/>
          <c:order val="4"/>
          <c:tx>
            <c:strRef>
              <c:f>'Elementary Average'!$A$7</c:f>
              <c:strCache>
                <c:ptCount val="1"/>
                <c:pt idx="0">
                  <c:v>Drive</c:v>
                </c:pt>
              </c:strCache>
            </c:strRef>
          </c:tx>
          <c:spPr>
            <a:ln w="28575" cap="rnd">
              <a:solidFill>
                <a:srgbClr val="7030A0"/>
              </a:solidFill>
              <a:round/>
            </a:ln>
            <a:effectLst/>
          </c:spPr>
          <c:marker>
            <c:symbol val="none"/>
          </c:marker>
          <c:cat>
            <c:numRef>
              <c:f>'Elementary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'Elementary Average'!$B$7:$K$7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71F2-4E48-AE18-DCFDDB5046E4}"/>
            </c:ext>
          </c:extLst>
        </c:ser>
        <c:ser>
          <c:idx val="10"/>
          <c:order val="5"/>
          <c:tx>
            <c:strRef>
              <c:f>'Elementary Average'!$A$8</c:f>
              <c:strCache>
                <c:ptCount val="1"/>
                <c:pt idx="0">
                  <c:v>Other</c:v>
                </c:pt>
              </c:strCache>
            </c:strRef>
          </c:tx>
          <c:spPr>
            <a:ln w="28575" cap="rnd">
              <a:solidFill>
                <a:schemeClr val="accent3">
                  <a:lumMod val="75000"/>
                </a:schemeClr>
              </a:solidFill>
              <a:round/>
            </a:ln>
            <a:effectLst/>
          </c:spPr>
          <c:marker>
            <c:symbol val="none"/>
          </c:marker>
          <c:cat>
            <c:numRef>
              <c:f>'Elementary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'Elementary Average'!$B$8:$K$8</c:f>
              <c:numCache>
                <c:formatCode>0%</c:formatCode>
                <c:ptCount val="10"/>
                <c:pt idx="0">
                  <c:v>0</c:v>
                </c:pt>
                <c:pt idx="1">
                  <c:v>0</c:v>
                </c:pt>
                <c:pt idx="2" formatCode="0">
                  <c:v>0</c:v>
                </c:pt>
                <c:pt idx="3" formatCode="0">
                  <c:v>0</c:v>
                </c:pt>
                <c:pt idx="4" formatCode="0">
                  <c:v>0</c:v>
                </c:pt>
                <c:pt idx="5">
                  <c:v>1.9807722361258193E-2</c:v>
                </c:pt>
                <c:pt idx="6">
                  <c:v>1.9725692731636293E-2</c:v>
                </c:pt>
                <c:pt idx="7">
                  <c:v>1.803541070623569E-2</c:v>
                </c:pt>
                <c:pt idx="8">
                  <c:v>2.122756630066298E-2</c:v>
                </c:pt>
                <c:pt idx="9">
                  <c:v>5.9067595877157035E-2</c:v>
                </c:pt>
              </c:numCache>
            </c:numRef>
          </c:val>
          <c:smooth val="0"/>
          <c:extLst>
            <c:ext xmlns:c16="http://schemas.microsoft.com/office/drawing/2014/chart" uri="{C3380CC4-5D6E-409C-BE32-E72D297353CC}">
              <c16:uniqueId val="{00000005-71F2-4E48-AE18-DCFDDB5046E4}"/>
            </c:ext>
          </c:extLst>
        </c:ser>
        <c:dLbls>
          <c:showLegendKey val="0"/>
          <c:showVal val="0"/>
          <c:showCatName val="0"/>
          <c:showSerName val="0"/>
          <c:showPercent val="0"/>
          <c:showBubbleSize val="0"/>
        </c:dLbls>
        <c:smooth val="0"/>
        <c:axId val="1262963039"/>
        <c:axId val="1262961599"/>
        <c:extLst/>
      </c:lineChart>
      <c:catAx>
        <c:axId val="1262963039"/>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1599"/>
        <c:crosses val="autoZero"/>
        <c:auto val="1"/>
        <c:lblAlgn val="ctr"/>
        <c:lblOffset val="100"/>
        <c:tickLblSkip val="1"/>
        <c:noMultiLvlLbl val="0"/>
      </c:catAx>
      <c:valAx>
        <c:axId val="126296159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a:t>
                </a:r>
                <a:r>
                  <a:rPr lang="en-US" b="1" baseline="0"/>
                  <a:t> of Students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3039"/>
        <c:crosses val="autoZero"/>
        <c:crossBetween val="between"/>
      </c:valAx>
      <c:spPr>
        <a:noFill/>
        <a:ln>
          <a:noFill/>
        </a:ln>
        <a:effectLst/>
      </c:spPr>
    </c:plotArea>
    <c:legend>
      <c:legendPos val="t"/>
      <c:overlay val="0"/>
      <c:spPr>
        <a:noFill/>
        <a:ln cmpd="sng">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'Elementary Average'!$O$2</c:f>
              <c:strCache>
                <c:ptCount val="1"/>
                <c:pt idx="0">
                  <c:v>Morning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'Elementary Average'!$N$3:$N$8</c:f>
              <c:strCache>
                <c:ptCount val="6"/>
                <c:pt idx="0">
                  <c:v>Walk</c:v>
                </c:pt>
                <c:pt idx="1">
                  <c:v>Bike</c:v>
                </c:pt>
                <c:pt idx="2">
                  <c:v>Bus</c:v>
                </c:pt>
                <c:pt idx="3">
                  <c:v>Car</c:v>
                </c:pt>
                <c:pt idx="4">
                  <c:v>Drive</c:v>
                </c:pt>
                <c:pt idx="5">
                  <c:v>Other</c:v>
                </c:pt>
              </c:strCache>
            </c:strRef>
          </c:cat>
          <c:val>
            <c:numRef>
              <c:f>'Elementary Average'!$O$3:$O$8</c:f>
              <c:numCache>
                <c:formatCode>0%</c:formatCode>
                <c:ptCount val="6"/>
                <c:pt idx="0">
                  <c:v>8.3736953127254488E-2</c:v>
                </c:pt>
                <c:pt idx="1">
                  <c:v>6.7087214269163781E-2</c:v>
                </c:pt>
                <c:pt idx="2">
                  <c:v>0.18727565962901893</c:v>
                </c:pt>
                <c:pt idx="3">
                  <c:v>0.64012671424009671</c:v>
                </c:pt>
                <c:pt idx="4">
                  <c:v>0</c:v>
                </c:pt>
                <c:pt idx="5">
                  <c:v>3.7888137802152791E-2</c:v>
                </c:pt>
              </c:numCache>
            </c:numRef>
          </c:val>
          <c:extLst>
            <c:ext xmlns:c16="http://schemas.microsoft.com/office/drawing/2014/chart" uri="{C3380CC4-5D6E-409C-BE32-E72D297353CC}">
              <c16:uniqueId val="{00000000-F0DD-418B-9B3C-BB71CBE43F95}"/>
            </c:ext>
          </c:extLst>
        </c:ser>
        <c:ser>
          <c:idx val="1"/>
          <c:order val="1"/>
          <c:tx>
            <c:strRef>
              <c:f>'Elementary Average'!$P$2</c:f>
              <c:strCache>
                <c:ptCount val="1"/>
                <c:pt idx="0">
                  <c:v>Afternoon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'Elementary Average'!$N$3:$N$8</c:f>
              <c:strCache>
                <c:ptCount val="6"/>
                <c:pt idx="0">
                  <c:v>Walk</c:v>
                </c:pt>
                <c:pt idx="1">
                  <c:v>Bike</c:v>
                </c:pt>
                <c:pt idx="2">
                  <c:v>Bus</c:v>
                </c:pt>
                <c:pt idx="3">
                  <c:v>Car</c:v>
                </c:pt>
                <c:pt idx="4">
                  <c:v>Drive</c:v>
                </c:pt>
                <c:pt idx="5">
                  <c:v>Other</c:v>
                </c:pt>
              </c:strCache>
            </c:strRef>
          </c:cat>
          <c:val>
            <c:numRef>
              <c:f>'Elementary Average'!$P$3:$P$8</c:f>
              <c:numCache>
                <c:formatCode>0%</c:formatCode>
                <c:ptCount val="6"/>
                <c:pt idx="0">
                  <c:v>0.12575859713474363</c:v>
                </c:pt>
                <c:pt idx="1">
                  <c:v>6.9591052010609472E-2</c:v>
                </c:pt>
                <c:pt idx="2">
                  <c:v>0.2225346381082941</c:v>
                </c:pt>
                <c:pt idx="3">
                  <c:v>0.51815709631632245</c:v>
                </c:pt>
                <c:pt idx="4">
                  <c:v>0</c:v>
                </c:pt>
                <c:pt idx="5">
                  <c:v>7.9365416098598013E-2</c:v>
                </c:pt>
              </c:numCache>
            </c:numRef>
          </c:val>
          <c:extLst>
            <c:ext xmlns:c16="http://schemas.microsoft.com/office/drawing/2014/chart" uri="{C3380CC4-5D6E-409C-BE32-E72D297353CC}">
              <c16:uniqueId val="{00000001-F0DD-418B-9B3C-BB71CBE43F95}"/>
            </c:ext>
          </c:extLst>
        </c:ser>
        <c:dLbls>
          <c:dLblPos val="outEnd"/>
          <c:showLegendKey val="0"/>
          <c:showVal val="1"/>
          <c:showCatName val="0"/>
          <c:showSerName val="0"/>
          <c:showPercent val="0"/>
          <c:showBubbleSize val="0"/>
        </c:dLbls>
        <c:gapWidth val="219"/>
        <c:overlap val="-27"/>
        <c:axId val="1142767631"/>
        <c:axId val="1142767151"/>
      </c:barChart>
      <c:catAx>
        <c:axId val="1142767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151"/>
        <c:crosses val="autoZero"/>
        <c:auto val="1"/>
        <c:lblAlgn val="ctr"/>
        <c:lblOffset val="100"/>
        <c:noMultiLvlLbl val="0"/>
      </c:catAx>
      <c:valAx>
        <c:axId val="1142767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'Middle School Average'!$A$3</c:f>
              <c:strCache>
                <c:ptCount val="1"/>
                <c:pt idx="0">
                  <c:v>Walk</c:v>
                </c:pt>
              </c:strCache>
            </c:strRef>
          </c:tx>
          <c:spPr>
            <a:ln w="28575" cap="rnd">
              <a:solidFill>
                <a:schemeClr val="accent1"/>
              </a:solidFill>
              <a:round/>
            </a:ln>
            <a:effectLst/>
          </c:spPr>
          <c:marker>
            <c:symbol val="none"/>
          </c:marker>
          <c:cat>
            <c:numRef>
              <c:f>'Middle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'Middle School Average'!$B$3:$K$3</c:f>
              <c:numCache>
                <c:formatCode>0%</c:formatCode>
                <c:ptCount val="10"/>
                <c:pt idx="0">
                  <c:v>9.32441924423313E-2</c:v>
                </c:pt>
                <c:pt idx="1">
                  <c:v>9.0707684329689175E-2</c:v>
                </c:pt>
                <c:pt idx="2">
                  <c:v>9.6314091871899821E-2</c:v>
                </c:pt>
                <c:pt idx="3">
                  <c:v>9.0669221246356693E-2</c:v>
                </c:pt>
                <c:pt idx="4">
                  <c:v>7.1034605849915625E-2</c:v>
                </c:pt>
                <c:pt idx="5">
                  <c:v>9.0775714144876216E-2</c:v>
                </c:pt>
                <c:pt idx="6">
                  <c:v>0.10393927621599161</c:v>
                </c:pt>
                <c:pt idx="7">
                  <c:v>0.10304394816359953</c:v>
                </c:pt>
                <c:pt idx="8">
                  <c:v>7.5493938709684238E-2</c:v>
                </c:pt>
                <c:pt idx="9">
                  <c:v>0.10785698282578396</c:v>
                </c:pt>
              </c:numCache>
            </c:numRef>
          </c:val>
          <c:smooth val="1"/>
          <c:extLst>
            <c:ext xmlns:c16="http://schemas.microsoft.com/office/drawing/2014/chart" uri="{C3380CC4-5D6E-409C-BE32-E72D297353CC}">
              <c16:uniqueId val="{00000000-CD93-4D11-A2C0-20CA580288E6}"/>
            </c:ext>
          </c:extLst>
        </c:ser>
        <c:ser>
          <c:idx val="2"/>
          <c:order val="1"/>
          <c:tx>
            <c:strRef>
              <c:f>'Middle School Average'!$A$4</c:f>
              <c:strCache>
                <c:ptCount val="1"/>
                <c:pt idx="0">
                  <c:v>Bike</c:v>
                </c:pt>
              </c:strCache>
            </c:strRef>
          </c:tx>
          <c:spPr>
            <a:ln w="28575" cap="rnd">
              <a:solidFill>
                <a:schemeClr val="accent2"/>
              </a:solidFill>
              <a:round/>
            </a:ln>
            <a:effectLst/>
          </c:spPr>
          <c:marker>
            <c:symbol val="none"/>
          </c:marker>
          <c:cat>
            <c:numRef>
              <c:f>'Middle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'Middle School Average'!$B$4:$K$4</c:f>
              <c:numCache>
                <c:formatCode>0%</c:formatCode>
                <c:ptCount val="10"/>
                <c:pt idx="0">
                  <c:v>8.0549801615932545E-2</c:v>
                </c:pt>
                <c:pt idx="1">
                  <c:v>8.0369379759438017E-2</c:v>
                </c:pt>
                <c:pt idx="2">
                  <c:v>7.2232979801208866E-2</c:v>
                </c:pt>
                <c:pt idx="3">
                  <c:v>5.5464701080064023E-2</c:v>
                </c:pt>
                <c:pt idx="4">
                  <c:v>4.2172144492696149E-2</c:v>
                </c:pt>
                <c:pt idx="5">
                  <c:v>5.3909360794801624E-2</c:v>
                </c:pt>
                <c:pt idx="6">
                  <c:v>5.5680250617204087E-2</c:v>
                </c:pt>
                <c:pt idx="7">
                  <c:v>5.8354895711230002E-2</c:v>
                </c:pt>
                <c:pt idx="8">
                  <c:v>4.7791613659793883E-2</c:v>
                </c:pt>
                <c:pt idx="9">
                  <c:v>6.8996243724457423E-2</c:v>
                </c:pt>
              </c:numCache>
            </c:numRef>
          </c:val>
          <c:smooth val="0"/>
          <c:extLst>
            <c:ext xmlns:c16="http://schemas.microsoft.com/office/drawing/2014/chart" uri="{C3380CC4-5D6E-409C-BE32-E72D297353CC}">
              <c16:uniqueId val="{00000001-CD93-4D11-A2C0-20CA580288E6}"/>
            </c:ext>
          </c:extLst>
        </c:ser>
        <c:ser>
          <c:idx val="4"/>
          <c:order val="2"/>
          <c:tx>
            <c:strRef>
              <c:f>'Middle School Average'!$A$5</c:f>
              <c:strCache>
                <c:ptCount val="1"/>
                <c:pt idx="0">
                  <c:v>Bus</c:v>
                </c:pt>
              </c:strCache>
            </c:strRef>
          </c:tx>
          <c:spPr>
            <a:ln w="28575" cap="rnd">
              <a:solidFill>
                <a:schemeClr val="accent6"/>
              </a:solidFill>
              <a:round/>
            </a:ln>
            <a:effectLst/>
          </c:spPr>
          <c:marker>
            <c:symbol val="none"/>
          </c:marker>
          <c:cat>
            <c:numRef>
              <c:f>'Middle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'Middle School Average'!$B$5:$K$5</c:f>
              <c:numCache>
                <c:formatCode>0%</c:formatCode>
                <c:ptCount val="10"/>
                <c:pt idx="0">
                  <c:v>0.50553952194550134</c:v>
                </c:pt>
                <c:pt idx="1">
                  <c:v>0.4579679162380294</c:v>
                </c:pt>
                <c:pt idx="2">
                  <c:v>0.4973811210661665</c:v>
                </c:pt>
                <c:pt idx="3">
                  <c:v>0.5273319876168201</c:v>
                </c:pt>
                <c:pt idx="4">
                  <c:v>0.5210408938786466</c:v>
                </c:pt>
                <c:pt idx="5">
                  <c:v>0.50810159372140495</c:v>
                </c:pt>
                <c:pt idx="6">
                  <c:v>0.45289389803550872</c:v>
                </c:pt>
                <c:pt idx="7">
                  <c:v>0.45505450649182055</c:v>
                </c:pt>
                <c:pt idx="8">
                  <c:v>0.49676404842042854</c:v>
                </c:pt>
                <c:pt idx="9">
                  <c:v>0.33517014954501273</c:v>
                </c:pt>
              </c:numCache>
            </c:numRef>
          </c:val>
          <c:smooth val="0"/>
          <c:extLst>
            <c:ext xmlns:c16="http://schemas.microsoft.com/office/drawing/2014/chart" uri="{C3380CC4-5D6E-409C-BE32-E72D297353CC}">
              <c16:uniqueId val="{00000002-CD93-4D11-A2C0-20CA580288E6}"/>
            </c:ext>
          </c:extLst>
        </c:ser>
        <c:ser>
          <c:idx val="6"/>
          <c:order val="3"/>
          <c:tx>
            <c:strRef>
              <c:f>'Middle School Average'!$A$6</c:f>
              <c:strCache>
                <c:ptCount val="1"/>
                <c:pt idx="0">
                  <c:v>Car</c:v>
                </c:pt>
              </c:strCache>
            </c:strRef>
          </c:tx>
          <c:spPr>
            <a:ln w="28575" cap="rnd">
              <a:solidFill>
                <a:schemeClr val="accent4"/>
              </a:solidFill>
              <a:round/>
            </a:ln>
            <a:effectLst/>
          </c:spPr>
          <c:marker>
            <c:symbol val="none"/>
          </c:marker>
          <c:cat>
            <c:numRef>
              <c:f>'Middle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'Middle School Average'!$B$6:$K$6</c:f>
              <c:numCache>
                <c:formatCode>0%</c:formatCode>
                <c:ptCount val="10"/>
                <c:pt idx="0">
                  <c:v>0.32066648399623476</c:v>
                </c:pt>
                <c:pt idx="1">
                  <c:v>0.37095501967284344</c:v>
                </c:pt>
                <c:pt idx="2">
                  <c:v>0.33407180726072472</c:v>
                </c:pt>
                <c:pt idx="3">
                  <c:v>0.32653409005675915</c:v>
                </c:pt>
                <c:pt idx="4">
                  <c:v>0.3657523557787416</c:v>
                </c:pt>
                <c:pt idx="5">
                  <c:v>0.33479064493824406</c:v>
                </c:pt>
                <c:pt idx="6">
                  <c:v>0.38186801661421688</c:v>
                </c:pt>
                <c:pt idx="7">
                  <c:v>0.36919470827660478</c:v>
                </c:pt>
                <c:pt idx="8">
                  <c:v>0.37605884987569033</c:v>
                </c:pt>
                <c:pt idx="9">
                  <c:v>0.41918995141578164</c:v>
                </c:pt>
              </c:numCache>
            </c:numRef>
          </c:val>
          <c:smooth val="0"/>
          <c:extLst>
            <c:ext xmlns:c16="http://schemas.microsoft.com/office/drawing/2014/chart" uri="{C3380CC4-5D6E-409C-BE32-E72D297353CC}">
              <c16:uniqueId val="{00000003-CD93-4D11-A2C0-20CA580288E6}"/>
            </c:ext>
          </c:extLst>
        </c:ser>
        <c:ser>
          <c:idx val="8"/>
          <c:order val="4"/>
          <c:tx>
            <c:strRef>
              <c:f>'Middle School Average'!$A$7</c:f>
              <c:strCache>
                <c:ptCount val="1"/>
                <c:pt idx="0">
                  <c:v>Drive</c:v>
                </c:pt>
              </c:strCache>
            </c:strRef>
          </c:tx>
          <c:spPr>
            <a:ln w="28575" cap="rnd">
              <a:solidFill>
                <a:srgbClr val="7030A0"/>
              </a:solidFill>
              <a:round/>
            </a:ln>
            <a:effectLst/>
          </c:spPr>
          <c:marker>
            <c:symbol val="none"/>
          </c:marker>
          <c:cat>
            <c:numRef>
              <c:f>'Middle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'Middle School Average'!$B$7:$K$7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CD93-4D11-A2C0-20CA580288E6}"/>
            </c:ext>
          </c:extLst>
        </c:ser>
        <c:ser>
          <c:idx val="10"/>
          <c:order val="5"/>
          <c:tx>
            <c:strRef>
              <c:f>'Middle School Average'!$A$8</c:f>
              <c:strCache>
                <c:ptCount val="1"/>
                <c:pt idx="0">
                  <c:v>Other</c:v>
                </c:pt>
              </c:strCache>
            </c:strRef>
          </c:tx>
          <c:spPr>
            <a:ln w="28575" cap="rnd">
              <a:solidFill>
                <a:schemeClr val="accent3">
                  <a:lumMod val="75000"/>
                </a:schemeClr>
              </a:solidFill>
              <a:round/>
            </a:ln>
            <a:effectLst/>
          </c:spPr>
          <c:marker>
            <c:symbol val="none"/>
          </c:marker>
          <c:cat>
            <c:numRef>
              <c:f>'Middle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'Middle School Average'!$B$8:$K$8</c:f>
              <c:numCache>
                <c:formatCode>0%</c:formatCode>
                <c:ptCount val="10"/>
                <c:pt idx="0">
                  <c:v>0</c:v>
                </c:pt>
                <c:pt idx="1">
                  <c:v>0</c:v>
                </c:pt>
                <c:pt idx="2" formatCode="0">
                  <c:v>0</c:v>
                </c:pt>
                <c:pt idx="3" formatCode="0">
                  <c:v>0</c:v>
                </c:pt>
                <c:pt idx="4" formatCode="0">
                  <c:v>0</c:v>
                </c:pt>
                <c:pt idx="5">
                  <c:v>1.3664955040740412E-2</c:v>
                </c:pt>
                <c:pt idx="6">
                  <c:v>8.0265121672553515E-3</c:v>
                </c:pt>
                <c:pt idx="7">
                  <c:v>2.2553050703456676E-2</c:v>
                </c:pt>
                <c:pt idx="8">
                  <c:v>7.7830986688060041E-3</c:v>
                </c:pt>
                <c:pt idx="9">
                  <c:v>6.8786672488964293E-2</c:v>
                </c:pt>
              </c:numCache>
            </c:numRef>
          </c:val>
          <c:smooth val="0"/>
          <c:extLst>
            <c:ext xmlns:c16="http://schemas.microsoft.com/office/drawing/2014/chart" uri="{C3380CC4-5D6E-409C-BE32-E72D297353CC}">
              <c16:uniqueId val="{00000005-CD93-4D11-A2C0-20CA580288E6}"/>
            </c:ext>
          </c:extLst>
        </c:ser>
        <c:dLbls>
          <c:showLegendKey val="0"/>
          <c:showVal val="0"/>
          <c:showCatName val="0"/>
          <c:showSerName val="0"/>
          <c:showPercent val="0"/>
          <c:showBubbleSize val="0"/>
        </c:dLbls>
        <c:smooth val="0"/>
        <c:axId val="1262963039"/>
        <c:axId val="1262961599"/>
        <c:extLst/>
      </c:lineChart>
      <c:catAx>
        <c:axId val="1262963039"/>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1599"/>
        <c:crosses val="autoZero"/>
        <c:auto val="1"/>
        <c:lblAlgn val="ctr"/>
        <c:lblOffset val="100"/>
        <c:tickLblSkip val="1"/>
        <c:noMultiLvlLbl val="0"/>
      </c:catAx>
      <c:valAx>
        <c:axId val="126296159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a:t>
                </a:r>
                <a:r>
                  <a:rPr lang="en-US" b="1" baseline="0"/>
                  <a:t> of Students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3039"/>
        <c:crosses val="autoZero"/>
        <c:crossBetween val="between"/>
      </c:valAx>
      <c:spPr>
        <a:noFill/>
        <a:ln>
          <a:noFill/>
        </a:ln>
        <a:effectLst/>
      </c:spPr>
    </c:plotArea>
    <c:legend>
      <c:legendPos val="t"/>
      <c:overlay val="0"/>
      <c:spPr>
        <a:noFill/>
        <a:ln cmpd="sng">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'Middle School Average'!$O$2</c:f>
              <c:strCache>
                <c:ptCount val="1"/>
                <c:pt idx="0">
                  <c:v>Morning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'Middle School Average'!$N$3:$N$8</c:f>
              <c:strCache>
                <c:ptCount val="6"/>
                <c:pt idx="0">
                  <c:v>Walk</c:v>
                </c:pt>
                <c:pt idx="1">
                  <c:v>Bike</c:v>
                </c:pt>
                <c:pt idx="2">
                  <c:v>Bus</c:v>
                </c:pt>
                <c:pt idx="3">
                  <c:v>Car</c:v>
                </c:pt>
                <c:pt idx="4">
                  <c:v>Drive</c:v>
                </c:pt>
                <c:pt idx="5">
                  <c:v>Other</c:v>
                </c:pt>
              </c:strCache>
            </c:strRef>
          </c:cat>
          <c:val>
            <c:numRef>
              <c:f>'Middle School Average'!$O$3:$O$8</c:f>
              <c:numCache>
                <c:formatCode>0%</c:formatCode>
                <c:ptCount val="6"/>
                <c:pt idx="0">
                  <c:v>8.6632327317116925E-2</c:v>
                </c:pt>
                <c:pt idx="1">
                  <c:v>6.8543181545170029E-2</c:v>
                </c:pt>
                <c:pt idx="2">
                  <c:v>0.32970549058077325</c:v>
                </c:pt>
                <c:pt idx="3">
                  <c:v>0.4431425593585997</c:v>
                </c:pt>
                <c:pt idx="4">
                  <c:v>0</c:v>
                </c:pt>
                <c:pt idx="5">
                  <c:v>7.1976441198340096E-2</c:v>
                </c:pt>
              </c:numCache>
            </c:numRef>
          </c:val>
          <c:extLst>
            <c:ext xmlns:c16="http://schemas.microsoft.com/office/drawing/2014/chart" uri="{C3380CC4-5D6E-409C-BE32-E72D297353CC}">
              <c16:uniqueId val="{00000000-8258-487C-AD3D-7A65C48CD67E}"/>
            </c:ext>
          </c:extLst>
        </c:ser>
        <c:ser>
          <c:idx val="1"/>
          <c:order val="1"/>
          <c:tx>
            <c:strRef>
              <c:f>'Middle School Average'!$P$2</c:f>
              <c:strCache>
                <c:ptCount val="1"/>
                <c:pt idx="0">
                  <c:v>Afternoon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'Middle School Average'!$N$3:$N$8</c:f>
              <c:strCache>
                <c:ptCount val="6"/>
                <c:pt idx="0">
                  <c:v>Walk</c:v>
                </c:pt>
                <c:pt idx="1">
                  <c:v>Bike</c:v>
                </c:pt>
                <c:pt idx="2">
                  <c:v>Bus</c:v>
                </c:pt>
                <c:pt idx="3">
                  <c:v>Car</c:v>
                </c:pt>
                <c:pt idx="4">
                  <c:v>Drive</c:v>
                </c:pt>
                <c:pt idx="5">
                  <c:v>Other</c:v>
                </c:pt>
              </c:strCache>
            </c:strRef>
          </c:cat>
          <c:val>
            <c:numRef>
              <c:f>'Middle School Average'!$P$3:$P$8</c:f>
              <c:numCache>
                <c:formatCode>0%</c:formatCode>
                <c:ptCount val="6"/>
                <c:pt idx="0">
                  <c:v>0.12939347010035596</c:v>
                </c:pt>
                <c:pt idx="1">
                  <c:v>6.9254729577272051E-2</c:v>
                </c:pt>
                <c:pt idx="2">
                  <c:v>0.34079622744089777</c:v>
                </c:pt>
                <c:pt idx="3">
                  <c:v>0.39567204019873592</c:v>
                </c:pt>
                <c:pt idx="4">
                  <c:v>0</c:v>
                </c:pt>
                <c:pt idx="5">
                  <c:v>6.4883532682738235E-2</c:v>
                </c:pt>
              </c:numCache>
            </c:numRef>
          </c:val>
          <c:extLst>
            <c:ext xmlns:c16="http://schemas.microsoft.com/office/drawing/2014/chart" uri="{C3380CC4-5D6E-409C-BE32-E72D297353CC}">
              <c16:uniqueId val="{00000001-8258-487C-AD3D-7A65C48CD67E}"/>
            </c:ext>
          </c:extLst>
        </c:ser>
        <c:dLbls>
          <c:dLblPos val="outEnd"/>
          <c:showLegendKey val="0"/>
          <c:showVal val="1"/>
          <c:showCatName val="0"/>
          <c:showSerName val="0"/>
          <c:showPercent val="0"/>
          <c:showBubbleSize val="0"/>
        </c:dLbls>
        <c:gapWidth val="219"/>
        <c:overlap val="-27"/>
        <c:axId val="1142767631"/>
        <c:axId val="1142767151"/>
      </c:barChart>
      <c:catAx>
        <c:axId val="1142767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151"/>
        <c:crosses val="autoZero"/>
        <c:auto val="1"/>
        <c:lblAlgn val="ctr"/>
        <c:lblOffset val="100"/>
        <c:noMultiLvlLbl val="0"/>
      </c:catAx>
      <c:valAx>
        <c:axId val="1142767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'Jr-Sr Average'!$A$3</c:f>
              <c:strCache>
                <c:ptCount val="1"/>
                <c:pt idx="0">
                  <c:v>Walk</c:v>
                </c:pt>
              </c:strCache>
            </c:strRef>
          </c:tx>
          <c:spPr>
            <a:ln w="28575" cap="rnd">
              <a:solidFill>
                <a:schemeClr val="accent1"/>
              </a:solidFill>
              <a:round/>
            </a:ln>
            <a:effectLst/>
          </c:spPr>
          <c:marker>
            <c:symbol val="none"/>
          </c:marker>
          <c:cat>
            <c:numRef>
              <c:f>'Jr-Sr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'Jr-Sr Average'!$B$3:$K$3</c:f>
              <c:numCache>
                <c:formatCode>0%</c:formatCode>
                <c:ptCount val="10"/>
                <c:pt idx="0">
                  <c:v>4.5171501206972185E-2</c:v>
                </c:pt>
                <c:pt idx="1">
                  <c:v>4.7257029920073149E-2</c:v>
                </c:pt>
                <c:pt idx="2">
                  <c:v>2.6805119627840358E-2</c:v>
                </c:pt>
                <c:pt idx="3">
                  <c:v>4.3316649361789014E-2</c:v>
                </c:pt>
                <c:pt idx="4">
                  <c:v>2.8480309096964307E-2</c:v>
                </c:pt>
                <c:pt idx="5">
                  <c:v>2.9695515917123588E-2</c:v>
                </c:pt>
                <c:pt idx="6">
                  <c:v>2.6883659222851443E-2</c:v>
                </c:pt>
                <c:pt idx="7">
                  <c:v>3.0867761613287741E-2</c:v>
                </c:pt>
                <c:pt idx="8">
                  <c:v>1.7042625726776471E-2</c:v>
                </c:pt>
                <c:pt idx="9">
                  <c:v>3.1485191804889914E-2</c:v>
                </c:pt>
              </c:numCache>
            </c:numRef>
          </c:val>
          <c:smooth val="1"/>
          <c:extLst>
            <c:ext xmlns:c16="http://schemas.microsoft.com/office/drawing/2014/chart" uri="{C3380CC4-5D6E-409C-BE32-E72D297353CC}">
              <c16:uniqueId val="{00000000-166C-4B2F-8293-7C605E35DA8F}"/>
            </c:ext>
          </c:extLst>
        </c:ser>
        <c:ser>
          <c:idx val="2"/>
          <c:order val="1"/>
          <c:tx>
            <c:strRef>
              <c:f>'Jr-Sr Average'!$A$4</c:f>
              <c:strCache>
                <c:ptCount val="1"/>
                <c:pt idx="0">
                  <c:v>Bike</c:v>
                </c:pt>
              </c:strCache>
            </c:strRef>
          </c:tx>
          <c:spPr>
            <a:ln w="28575" cap="rnd">
              <a:solidFill>
                <a:schemeClr val="accent2"/>
              </a:solidFill>
              <a:round/>
            </a:ln>
            <a:effectLst/>
          </c:spPr>
          <c:marker>
            <c:symbol val="none"/>
          </c:marker>
          <c:cat>
            <c:numRef>
              <c:f>'Jr-Sr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'Jr-Sr Average'!$B$4:$K$4</c:f>
              <c:numCache>
                <c:formatCode>0%</c:formatCode>
                <c:ptCount val="10"/>
                <c:pt idx="0">
                  <c:v>3.970801095743022E-2</c:v>
                </c:pt>
                <c:pt idx="1">
                  <c:v>3.9489358061377142E-2</c:v>
                </c:pt>
                <c:pt idx="2">
                  <c:v>2.3556227245625123E-2</c:v>
                </c:pt>
                <c:pt idx="3">
                  <c:v>2.3496530467927393E-2</c:v>
                </c:pt>
                <c:pt idx="4">
                  <c:v>1.247081233140798E-2</c:v>
                </c:pt>
                <c:pt idx="5">
                  <c:v>2.208104043773608E-2</c:v>
                </c:pt>
                <c:pt idx="6">
                  <c:v>2.5427099286485972E-2</c:v>
                </c:pt>
                <c:pt idx="7">
                  <c:v>3.0735444977412155E-2</c:v>
                </c:pt>
                <c:pt idx="8">
                  <c:v>1.4270384915307081E-2</c:v>
                </c:pt>
                <c:pt idx="9">
                  <c:v>2.9021724536694962E-2</c:v>
                </c:pt>
              </c:numCache>
            </c:numRef>
          </c:val>
          <c:smooth val="0"/>
          <c:extLst>
            <c:ext xmlns:c16="http://schemas.microsoft.com/office/drawing/2014/chart" uri="{C3380CC4-5D6E-409C-BE32-E72D297353CC}">
              <c16:uniqueId val="{00000001-166C-4B2F-8293-7C605E35DA8F}"/>
            </c:ext>
          </c:extLst>
        </c:ser>
        <c:ser>
          <c:idx val="4"/>
          <c:order val="2"/>
          <c:tx>
            <c:strRef>
              <c:f>'Jr-Sr Average'!$A$5</c:f>
              <c:strCache>
                <c:ptCount val="1"/>
                <c:pt idx="0">
                  <c:v>Bus</c:v>
                </c:pt>
              </c:strCache>
            </c:strRef>
          </c:tx>
          <c:spPr>
            <a:ln w="28575" cap="rnd">
              <a:solidFill>
                <a:schemeClr val="accent6"/>
              </a:solidFill>
              <a:round/>
            </a:ln>
            <a:effectLst/>
          </c:spPr>
          <c:marker>
            <c:symbol val="none"/>
          </c:marker>
          <c:cat>
            <c:numRef>
              <c:f>'Jr-Sr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'Jr-Sr Average'!$B$5:$K$5</c:f>
              <c:numCache>
                <c:formatCode>0%</c:formatCode>
                <c:ptCount val="10"/>
                <c:pt idx="0">
                  <c:v>0.44587720283516941</c:v>
                </c:pt>
                <c:pt idx="1">
                  <c:v>0.30782741041009987</c:v>
                </c:pt>
                <c:pt idx="2">
                  <c:v>0.32671584729219694</c:v>
                </c:pt>
                <c:pt idx="3">
                  <c:v>0.35507487256276649</c:v>
                </c:pt>
                <c:pt idx="4">
                  <c:v>0.34725820998670864</c:v>
                </c:pt>
                <c:pt idx="5">
                  <c:v>0.38414088899650284</c:v>
                </c:pt>
                <c:pt idx="6">
                  <c:v>0.18863452885517207</c:v>
                </c:pt>
                <c:pt idx="7">
                  <c:v>0.31649229646293991</c:v>
                </c:pt>
                <c:pt idx="8">
                  <c:v>0.23312998247836481</c:v>
                </c:pt>
                <c:pt idx="9">
                  <c:v>0.20825627586478992</c:v>
                </c:pt>
              </c:numCache>
            </c:numRef>
          </c:val>
          <c:smooth val="0"/>
          <c:extLst>
            <c:ext xmlns:c16="http://schemas.microsoft.com/office/drawing/2014/chart" uri="{C3380CC4-5D6E-409C-BE32-E72D297353CC}">
              <c16:uniqueId val="{00000002-166C-4B2F-8293-7C605E35DA8F}"/>
            </c:ext>
          </c:extLst>
        </c:ser>
        <c:ser>
          <c:idx val="6"/>
          <c:order val="3"/>
          <c:tx>
            <c:strRef>
              <c:f>'Jr-Sr Average'!$A$6</c:f>
              <c:strCache>
                <c:ptCount val="1"/>
                <c:pt idx="0">
                  <c:v>Car</c:v>
                </c:pt>
              </c:strCache>
            </c:strRef>
          </c:tx>
          <c:spPr>
            <a:ln w="28575" cap="rnd">
              <a:solidFill>
                <a:schemeClr val="accent4"/>
              </a:solidFill>
              <a:round/>
            </a:ln>
            <a:effectLst/>
          </c:spPr>
          <c:marker>
            <c:symbol val="none"/>
          </c:marker>
          <c:cat>
            <c:numRef>
              <c:f>'Jr-Sr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'Jr-Sr Average'!$B$6:$K$6</c:f>
              <c:numCache>
                <c:formatCode>0%</c:formatCode>
                <c:ptCount val="10"/>
                <c:pt idx="0">
                  <c:v>0.37781065806673875</c:v>
                </c:pt>
                <c:pt idx="1">
                  <c:v>0.48922204492882643</c:v>
                </c:pt>
                <c:pt idx="2">
                  <c:v>0.46303694736738998</c:v>
                </c:pt>
                <c:pt idx="3">
                  <c:v>0.44591069546729994</c:v>
                </c:pt>
                <c:pt idx="4">
                  <c:v>0.45269906779684765</c:v>
                </c:pt>
                <c:pt idx="5">
                  <c:v>0.41620277284565699</c:v>
                </c:pt>
                <c:pt idx="6">
                  <c:v>0.49181120964965391</c:v>
                </c:pt>
                <c:pt idx="7">
                  <c:v>0.59549059557197936</c:v>
                </c:pt>
                <c:pt idx="8">
                  <c:v>0.59619857174796309</c:v>
                </c:pt>
                <c:pt idx="9">
                  <c:v>0.6103297366601439</c:v>
                </c:pt>
              </c:numCache>
            </c:numRef>
          </c:val>
          <c:smooth val="0"/>
          <c:extLst>
            <c:ext xmlns:c16="http://schemas.microsoft.com/office/drawing/2014/chart" uri="{C3380CC4-5D6E-409C-BE32-E72D297353CC}">
              <c16:uniqueId val="{00000003-166C-4B2F-8293-7C605E35DA8F}"/>
            </c:ext>
          </c:extLst>
        </c:ser>
        <c:ser>
          <c:idx val="8"/>
          <c:order val="4"/>
          <c:tx>
            <c:strRef>
              <c:f>'Jr-Sr Average'!$A$7</c:f>
              <c:strCache>
                <c:ptCount val="1"/>
                <c:pt idx="0">
                  <c:v>Drive</c:v>
                </c:pt>
              </c:strCache>
            </c:strRef>
          </c:tx>
          <c:spPr>
            <a:ln w="28575" cap="rnd">
              <a:solidFill>
                <a:srgbClr val="7030A0"/>
              </a:solidFill>
              <a:round/>
            </a:ln>
            <a:effectLst/>
          </c:spPr>
          <c:marker>
            <c:symbol val="none"/>
          </c:marker>
          <c:cat>
            <c:numRef>
              <c:f>'Jr-Sr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'Jr-Sr Average'!$B$7:$K$7</c:f>
              <c:numCache>
                <c:formatCode>0%</c:formatCode>
                <c:ptCount val="10"/>
                <c:pt idx="0">
                  <c:v>0.15238771155614897</c:v>
                </c:pt>
                <c:pt idx="1">
                  <c:v>0.19367359446603896</c:v>
                </c:pt>
                <c:pt idx="2">
                  <c:v>0.15988585846694753</c:v>
                </c:pt>
                <c:pt idx="3">
                  <c:v>0.13220125214021716</c:v>
                </c:pt>
                <c:pt idx="4">
                  <c:v>0.15909160078807133</c:v>
                </c:pt>
                <c:pt idx="5">
                  <c:v>0.14150204299026994</c:v>
                </c:pt>
                <c:pt idx="6">
                  <c:v>0.27535438259073264</c:v>
                </c:pt>
                <c:pt idx="7">
                  <c:v>0.16407287875027277</c:v>
                </c:pt>
                <c:pt idx="8">
                  <c:v>0.14257612181851165</c:v>
                </c:pt>
                <c:pt idx="9">
                  <c:v>0.15973449264554113</c:v>
                </c:pt>
              </c:numCache>
            </c:numRef>
          </c:val>
          <c:smooth val="0"/>
          <c:extLst>
            <c:ext xmlns:c16="http://schemas.microsoft.com/office/drawing/2014/chart" uri="{C3380CC4-5D6E-409C-BE32-E72D297353CC}">
              <c16:uniqueId val="{00000004-166C-4B2F-8293-7C605E35DA8F}"/>
            </c:ext>
          </c:extLst>
        </c:ser>
        <c:ser>
          <c:idx val="10"/>
          <c:order val="5"/>
          <c:tx>
            <c:strRef>
              <c:f>'Jr-Sr Average'!$A$8</c:f>
              <c:strCache>
                <c:ptCount val="1"/>
                <c:pt idx="0">
                  <c:v>Other</c:v>
                </c:pt>
              </c:strCache>
            </c:strRef>
          </c:tx>
          <c:spPr>
            <a:ln w="28575" cap="rnd">
              <a:solidFill>
                <a:schemeClr val="accent3">
                  <a:lumMod val="75000"/>
                </a:schemeClr>
              </a:solidFill>
              <a:round/>
            </a:ln>
            <a:effectLst/>
          </c:spPr>
          <c:marker>
            <c:symbol val="none"/>
          </c:marker>
          <c:cat>
            <c:numRef>
              <c:f>'Jr-Sr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'Jr-Sr Average'!$B$8:$K$8</c:f>
              <c:numCache>
                <c:formatCode>0%</c:formatCode>
                <c:ptCount val="10"/>
                <c:pt idx="0">
                  <c:v>0</c:v>
                </c:pt>
                <c:pt idx="1">
                  <c:v>0</c:v>
                </c:pt>
                <c:pt idx="2" formatCode="0">
                  <c:v>0</c:v>
                </c:pt>
                <c:pt idx="3" formatCode="0">
                  <c:v>0</c:v>
                </c:pt>
                <c:pt idx="4" formatCode="0">
                  <c:v>0</c:v>
                </c:pt>
                <c:pt idx="5">
                  <c:v>1.0629564687851013E-2</c:v>
                </c:pt>
                <c:pt idx="6">
                  <c:v>2.5510204081632651E-3</c:v>
                </c:pt>
                <c:pt idx="7">
                  <c:v>2.0976375457066186E-3</c:v>
                </c:pt>
                <c:pt idx="8">
                  <c:v>2.3086624272688023E-3</c:v>
                </c:pt>
                <c:pt idx="9">
                  <c:v>1.0785223210296447E-2</c:v>
                </c:pt>
              </c:numCache>
            </c:numRef>
          </c:val>
          <c:smooth val="0"/>
          <c:extLst>
            <c:ext xmlns:c16="http://schemas.microsoft.com/office/drawing/2014/chart" uri="{C3380CC4-5D6E-409C-BE32-E72D297353CC}">
              <c16:uniqueId val="{00000005-166C-4B2F-8293-7C605E35DA8F}"/>
            </c:ext>
          </c:extLst>
        </c:ser>
        <c:dLbls>
          <c:showLegendKey val="0"/>
          <c:showVal val="0"/>
          <c:showCatName val="0"/>
          <c:showSerName val="0"/>
          <c:showPercent val="0"/>
          <c:showBubbleSize val="0"/>
        </c:dLbls>
        <c:smooth val="0"/>
        <c:axId val="1262963039"/>
        <c:axId val="1262961599"/>
        <c:extLst/>
      </c:lineChart>
      <c:catAx>
        <c:axId val="1262963039"/>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1599"/>
        <c:crosses val="autoZero"/>
        <c:auto val="1"/>
        <c:lblAlgn val="ctr"/>
        <c:lblOffset val="100"/>
        <c:tickLblSkip val="1"/>
        <c:noMultiLvlLbl val="0"/>
      </c:catAx>
      <c:valAx>
        <c:axId val="126296159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a:t>
                </a:r>
                <a:r>
                  <a:rPr lang="en-US" b="1" baseline="0"/>
                  <a:t> of Students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3039"/>
        <c:crosses val="autoZero"/>
        <c:crossBetween val="between"/>
      </c:valAx>
      <c:spPr>
        <a:noFill/>
        <a:ln>
          <a:noFill/>
        </a:ln>
        <a:effectLst/>
      </c:spPr>
    </c:plotArea>
    <c:legend>
      <c:legendPos val="t"/>
      <c:overlay val="0"/>
      <c:spPr>
        <a:noFill/>
        <a:ln cmpd="sng">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'Jr-Sr Average'!$O$2</c:f>
              <c:strCache>
                <c:ptCount val="1"/>
                <c:pt idx="0">
                  <c:v>Morning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'Jr-Sr Average'!$N$3:$N$8</c:f>
              <c:strCache>
                <c:ptCount val="6"/>
                <c:pt idx="0">
                  <c:v>Walk</c:v>
                </c:pt>
                <c:pt idx="1">
                  <c:v>Bike</c:v>
                </c:pt>
                <c:pt idx="2">
                  <c:v>Bus</c:v>
                </c:pt>
                <c:pt idx="3">
                  <c:v>Car</c:v>
                </c:pt>
                <c:pt idx="4">
                  <c:v>Drive</c:v>
                </c:pt>
                <c:pt idx="5">
                  <c:v>Other</c:v>
                </c:pt>
              </c:strCache>
            </c:strRef>
          </c:cat>
          <c:val>
            <c:numRef>
              <c:f>'Jr-Sr Average'!$O$3:$O$8</c:f>
              <c:numCache>
                <c:formatCode>0%</c:formatCode>
                <c:ptCount val="6"/>
                <c:pt idx="0">
                  <c:v>2.4155266312808971E-2</c:v>
                </c:pt>
                <c:pt idx="1">
                  <c:v>2.9388688683085928E-2</c:v>
                </c:pt>
                <c:pt idx="2">
                  <c:v>0.21202449617105995</c:v>
                </c:pt>
                <c:pt idx="3">
                  <c:v>0.61212421747006551</c:v>
                </c:pt>
                <c:pt idx="4">
                  <c:v>0.15838594812357754</c:v>
                </c:pt>
                <c:pt idx="5">
                  <c:v>1.525502526278911E-2</c:v>
                </c:pt>
              </c:numCache>
            </c:numRef>
          </c:val>
          <c:extLst>
            <c:ext xmlns:c16="http://schemas.microsoft.com/office/drawing/2014/chart" uri="{C3380CC4-5D6E-409C-BE32-E72D297353CC}">
              <c16:uniqueId val="{00000000-9F6C-4C61-A476-016CD6AF7A60}"/>
            </c:ext>
          </c:extLst>
        </c:ser>
        <c:ser>
          <c:idx val="1"/>
          <c:order val="1"/>
          <c:tx>
            <c:strRef>
              <c:f>'Jr-Sr Average'!$P$2</c:f>
              <c:strCache>
                <c:ptCount val="1"/>
                <c:pt idx="0">
                  <c:v>Afternoon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'Jr-Sr Average'!$N$3:$N$8</c:f>
              <c:strCache>
                <c:ptCount val="6"/>
                <c:pt idx="0">
                  <c:v>Walk</c:v>
                </c:pt>
                <c:pt idx="1">
                  <c:v>Bike</c:v>
                </c:pt>
                <c:pt idx="2">
                  <c:v>Bus</c:v>
                </c:pt>
                <c:pt idx="3">
                  <c:v>Car</c:v>
                </c:pt>
                <c:pt idx="4">
                  <c:v>Drive</c:v>
                </c:pt>
                <c:pt idx="5">
                  <c:v>Other</c:v>
                </c:pt>
              </c:strCache>
            </c:strRef>
          </c:cat>
          <c:val>
            <c:numRef>
              <c:f>'Jr-Sr Average'!$P$3:$P$8</c:f>
              <c:numCache>
                <c:formatCode>0%</c:formatCode>
                <c:ptCount val="6"/>
                <c:pt idx="0">
                  <c:v>3.8764497132002085E-2</c:v>
                </c:pt>
                <c:pt idx="1">
                  <c:v>2.841122451825448E-2</c:v>
                </c:pt>
                <c:pt idx="2">
                  <c:v>0.20415109873777892</c:v>
                </c:pt>
                <c:pt idx="3">
                  <c:v>0.60922926655833054</c:v>
                </c:pt>
                <c:pt idx="4">
                  <c:v>0.16139940898659982</c:v>
                </c:pt>
                <c:pt idx="5">
                  <c:v>5.6962108978010732E-3</c:v>
                </c:pt>
              </c:numCache>
            </c:numRef>
          </c:val>
          <c:extLst>
            <c:ext xmlns:c16="http://schemas.microsoft.com/office/drawing/2014/chart" uri="{C3380CC4-5D6E-409C-BE32-E72D297353CC}">
              <c16:uniqueId val="{00000001-9F6C-4C61-A476-016CD6AF7A60}"/>
            </c:ext>
          </c:extLst>
        </c:ser>
        <c:dLbls>
          <c:dLblPos val="outEnd"/>
          <c:showLegendKey val="0"/>
          <c:showVal val="1"/>
          <c:showCatName val="0"/>
          <c:showSerName val="0"/>
          <c:showPercent val="0"/>
          <c:showBubbleSize val="0"/>
        </c:dLbls>
        <c:gapWidth val="219"/>
        <c:overlap val="-27"/>
        <c:axId val="1142767631"/>
        <c:axId val="1142767151"/>
      </c:barChart>
      <c:catAx>
        <c:axId val="1142767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151"/>
        <c:crosses val="autoZero"/>
        <c:auto val="1"/>
        <c:lblAlgn val="ctr"/>
        <c:lblOffset val="100"/>
        <c:noMultiLvlLbl val="0"/>
      </c:catAx>
      <c:valAx>
        <c:axId val="1142767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'High School Average'!$A$3</c:f>
              <c:strCache>
                <c:ptCount val="1"/>
                <c:pt idx="0">
                  <c:v>Walk</c:v>
                </c:pt>
              </c:strCache>
            </c:strRef>
          </c:tx>
          <c:spPr>
            <a:ln w="28575" cap="rnd">
              <a:solidFill>
                <a:schemeClr val="accent1"/>
              </a:solidFill>
              <a:round/>
            </a:ln>
            <a:effectLst/>
          </c:spPr>
          <c:marker>
            <c:symbol val="none"/>
          </c:marker>
          <c:cat>
            <c:numRef>
              <c:f>'High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'High School Average'!$B$3:$K$3</c:f>
              <c:numCache>
                <c:formatCode>0%</c:formatCode>
                <c:ptCount val="10"/>
                <c:pt idx="0">
                  <c:v>2.6360935784858049E-2</c:v>
                </c:pt>
                <c:pt idx="1">
                  <c:v>2.6207060843470794E-2</c:v>
                </c:pt>
                <c:pt idx="2">
                  <c:v>3.3765042579879959E-2</c:v>
                </c:pt>
                <c:pt idx="3">
                  <c:v>3.5917499682909401E-2</c:v>
                </c:pt>
                <c:pt idx="4">
                  <c:v>3.6160504951108181E-2</c:v>
                </c:pt>
                <c:pt idx="5">
                  <c:v>3.915988746822438E-2</c:v>
                </c:pt>
                <c:pt idx="6">
                  <c:v>4.0204310144352433E-2</c:v>
                </c:pt>
                <c:pt idx="7">
                  <c:v>3.9972513379380549E-2</c:v>
                </c:pt>
                <c:pt idx="8">
                  <c:v>3.3256979999802774E-2</c:v>
                </c:pt>
                <c:pt idx="9">
                  <c:v>4.5800416017854291E-2</c:v>
                </c:pt>
              </c:numCache>
            </c:numRef>
          </c:val>
          <c:smooth val="1"/>
          <c:extLst>
            <c:ext xmlns:c16="http://schemas.microsoft.com/office/drawing/2014/chart" uri="{C3380CC4-5D6E-409C-BE32-E72D297353CC}">
              <c16:uniqueId val="{00000000-ACF8-4E4D-BF41-D599CE42C0F0}"/>
            </c:ext>
          </c:extLst>
        </c:ser>
        <c:ser>
          <c:idx val="2"/>
          <c:order val="1"/>
          <c:tx>
            <c:strRef>
              <c:f>'High School Average'!$A$4</c:f>
              <c:strCache>
                <c:ptCount val="1"/>
                <c:pt idx="0">
                  <c:v>Bike</c:v>
                </c:pt>
              </c:strCache>
            </c:strRef>
          </c:tx>
          <c:spPr>
            <a:ln w="28575" cap="rnd">
              <a:solidFill>
                <a:schemeClr val="accent2"/>
              </a:solidFill>
              <a:round/>
            </a:ln>
            <a:effectLst/>
          </c:spPr>
          <c:marker>
            <c:symbol val="none"/>
          </c:marker>
          <c:cat>
            <c:numRef>
              <c:f>'High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'High School Average'!$B$4:$K$4</c:f>
              <c:numCache>
                <c:formatCode>0%</c:formatCode>
                <c:ptCount val="10"/>
                <c:pt idx="0">
                  <c:v>8.9585984825326717E-3</c:v>
                </c:pt>
                <c:pt idx="1">
                  <c:v>9.0858314261163722E-3</c:v>
                </c:pt>
                <c:pt idx="2">
                  <c:v>9.5658796473499594E-3</c:v>
                </c:pt>
                <c:pt idx="3">
                  <c:v>1.1023989846775351E-2</c:v>
                </c:pt>
                <c:pt idx="4">
                  <c:v>1.1007733334670124E-2</c:v>
                </c:pt>
                <c:pt idx="5">
                  <c:v>1.3828444452170545E-2</c:v>
                </c:pt>
                <c:pt idx="6">
                  <c:v>1.3716538766723463E-2</c:v>
                </c:pt>
                <c:pt idx="7">
                  <c:v>1.7679895089902403E-2</c:v>
                </c:pt>
                <c:pt idx="8">
                  <c:v>2.8228781470354836E-2</c:v>
                </c:pt>
                <c:pt idx="9">
                  <c:v>2.7855951104499971E-2</c:v>
                </c:pt>
              </c:numCache>
            </c:numRef>
          </c:val>
          <c:smooth val="0"/>
          <c:extLst>
            <c:ext xmlns:c16="http://schemas.microsoft.com/office/drawing/2014/chart" uri="{C3380CC4-5D6E-409C-BE32-E72D297353CC}">
              <c16:uniqueId val="{00000001-ACF8-4E4D-BF41-D599CE42C0F0}"/>
            </c:ext>
          </c:extLst>
        </c:ser>
        <c:ser>
          <c:idx val="4"/>
          <c:order val="2"/>
          <c:tx>
            <c:strRef>
              <c:f>'High School Average'!$A$5</c:f>
              <c:strCache>
                <c:ptCount val="1"/>
                <c:pt idx="0">
                  <c:v>Bus</c:v>
                </c:pt>
              </c:strCache>
            </c:strRef>
          </c:tx>
          <c:spPr>
            <a:ln w="28575" cap="rnd">
              <a:solidFill>
                <a:schemeClr val="accent6"/>
              </a:solidFill>
              <a:round/>
            </a:ln>
            <a:effectLst/>
          </c:spPr>
          <c:marker>
            <c:symbol val="none"/>
          </c:marker>
          <c:cat>
            <c:numRef>
              <c:f>'High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'High School Average'!$B$5:$K$5</c:f>
              <c:numCache>
                <c:formatCode>0%</c:formatCode>
                <c:ptCount val="10"/>
                <c:pt idx="0">
                  <c:v>0.29836361406244505</c:v>
                </c:pt>
                <c:pt idx="1">
                  <c:v>0.18855474097040539</c:v>
                </c:pt>
                <c:pt idx="2">
                  <c:v>0.226801400909728</c:v>
                </c:pt>
                <c:pt idx="3">
                  <c:v>0.27792654283457324</c:v>
                </c:pt>
                <c:pt idx="4">
                  <c:v>0.29093775619446655</c:v>
                </c:pt>
                <c:pt idx="5">
                  <c:v>0.30973577027544669</c:v>
                </c:pt>
                <c:pt idx="6">
                  <c:v>0.23807439271966327</c:v>
                </c:pt>
                <c:pt idx="7">
                  <c:v>0.2750862107712323</c:v>
                </c:pt>
                <c:pt idx="8">
                  <c:v>0.26165197705679155</c:v>
                </c:pt>
                <c:pt idx="9">
                  <c:v>0.23089690183132294</c:v>
                </c:pt>
              </c:numCache>
            </c:numRef>
          </c:val>
          <c:smooth val="0"/>
          <c:extLst>
            <c:ext xmlns:c16="http://schemas.microsoft.com/office/drawing/2014/chart" uri="{C3380CC4-5D6E-409C-BE32-E72D297353CC}">
              <c16:uniqueId val="{00000002-ACF8-4E4D-BF41-D599CE42C0F0}"/>
            </c:ext>
          </c:extLst>
        </c:ser>
        <c:ser>
          <c:idx val="6"/>
          <c:order val="3"/>
          <c:tx>
            <c:strRef>
              <c:f>'High School Average'!$A$6</c:f>
              <c:strCache>
                <c:ptCount val="1"/>
                <c:pt idx="0">
                  <c:v>Car</c:v>
                </c:pt>
              </c:strCache>
            </c:strRef>
          </c:tx>
          <c:spPr>
            <a:ln w="28575" cap="rnd">
              <a:solidFill>
                <a:schemeClr val="accent4"/>
              </a:solidFill>
              <a:round/>
            </a:ln>
            <a:effectLst/>
          </c:spPr>
          <c:marker>
            <c:symbol val="none"/>
          </c:marker>
          <c:cat>
            <c:numRef>
              <c:f>'High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'High School Average'!$B$6:$K$6</c:f>
              <c:numCache>
                <c:formatCode>0%</c:formatCode>
                <c:ptCount val="10"/>
                <c:pt idx="0">
                  <c:v>0.40906151569690657</c:v>
                </c:pt>
                <c:pt idx="1">
                  <c:v>0.51358101557247404</c:v>
                </c:pt>
                <c:pt idx="2">
                  <c:v>0.4931682090478719</c:v>
                </c:pt>
                <c:pt idx="3">
                  <c:v>0.47924213366419738</c:v>
                </c:pt>
                <c:pt idx="4">
                  <c:v>0.48178539322073122</c:v>
                </c:pt>
                <c:pt idx="5">
                  <c:v>0.46745514908247487</c:v>
                </c:pt>
                <c:pt idx="6">
                  <c:v>0.54462209298452346</c:v>
                </c:pt>
                <c:pt idx="7">
                  <c:v>0.4714230566131139</c:v>
                </c:pt>
                <c:pt idx="8">
                  <c:v>0.47826959727538154</c:v>
                </c:pt>
                <c:pt idx="9">
                  <c:v>0.45718401806282138</c:v>
                </c:pt>
              </c:numCache>
            </c:numRef>
          </c:val>
          <c:smooth val="0"/>
          <c:extLst>
            <c:ext xmlns:c16="http://schemas.microsoft.com/office/drawing/2014/chart" uri="{C3380CC4-5D6E-409C-BE32-E72D297353CC}">
              <c16:uniqueId val="{00000003-ACF8-4E4D-BF41-D599CE42C0F0}"/>
            </c:ext>
          </c:extLst>
        </c:ser>
        <c:ser>
          <c:idx val="8"/>
          <c:order val="4"/>
          <c:tx>
            <c:strRef>
              <c:f>'High School Average'!$A$7</c:f>
              <c:strCache>
                <c:ptCount val="1"/>
                <c:pt idx="0">
                  <c:v>Drive</c:v>
                </c:pt>
              </c:strCache>
            </c:strRef>
          </c:tx>
          <c:spPr>
            <a:ln w="28575" cap="rnd">
              <a:solidFill>
                <a:srgbClr val="7030A0"/>
              </a:solidFill>
              <a:round/>
            </a:ln>
            <a:effectLst/>
          </c:spPr>
          <c:marker>
            <c:symbol val="none"/>
          </c:marker>
          <c:cat>
            <c:numRef>
              <c:f>'High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'High School Average'!$B$7:$K$7</c:f>
              <c:numCache>
                <c:formatCode>0%</c:formatCode>
                <c:ptCount val="10"/>
                <c:pt idx="0">
                  <c:v>0.25725533597325767</c:v>
                </c:pt>
                <c:pt idx="1">
                  <c:v>0.26257135118753344</c:v>
                </c:pt>
                <c:pt idx="2">
                  <c:v>0.23669946781517021</c:v>
                </c:pt>
                <c:pt idx="3">
                  <c:v>0.19588983397154464</c:v>
                </c:pt>
                <c:pt idx="4">
                  <c:v>0.18010861229902395</c:v>
                </c:pt>
                <c:pt idx="5">
                  <c:v>0.16663376152761294</c:v>
                </c:pt>
                <c:pt idx="6">
                  <c:v>0.201746616432877</c:v>
                </c:pt>
                <c:pt idx="7">
                  <c:v>0.18999085629622287</c:v>
                </c:pt>
                <c:pt idx="8">
                  <c:v>0.18759744012385574</c:v>
                </c:pt>
                <c:pt idx="9">
                  <c:v>0.19948235895721264</c:v>
                </c:pt>
              </c:numCache>
            </c:numRef>
          </c:val>
          <c:smooth val="0"/>
          <c:extLst>
            <c:ext xmlns:c16="http://schemas.microsoft.com/office/drawing/2014/chart" uri="{C3380CC4-5D6E-409C-BE32-E72D297353CC}">
              <c16:uniqueId val="{00000004-ACF8-4E4D-BF41-D599CE42C0F0}"/>
            </c:ext>
          </c:extLst>
        </c:ser>
        <c:ser>
          <c:idx val="10"/>
          <c:order val="5"/>
          <c:tx>
            <c:strRef>
              <c:f>'High School Average'!$A$8</c:f>
              <c:strCache>
                <c:ptCount val="1"/>
                <c:pt idx="0">
                  <c:v>Other</c:v>
                </c:pt>
              </c:strCache>
            </c:strRef>
          </c:tx>
          <c:spPr>
            <a:ln w="28575" cap="rnd">
              <a:solidFill>
                <a:schemeClr val="accent3">
                  <a:lumMod val="75000"/>
                </a:schemeClr>
              </a:solidFill>
              <a:round/>
            </a:ln>
            <a:effectLst/>
          </c:spPr>
          <c:marker>
            <c:symbol val="none"/>
          </c:marker>
          <c:cat>
            <c:numRef>
              <c:f>'High School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'High School Average'!$B$8:$K$8</c:f>
              <c:numCache>
                <c:formatCode>0%</c:formatCode>
                <c:ptCount val="10"/>
                <c:pt idx="0">
                  <c:v>0</c:v>
                </c:pt>
                <c:pt idx="1">
                  <c:v>0</c:v>
                </c:pt>
                <c:pt idx="2" formatCode="0">
                  <c:v>0</c:v>
                </c:pt>
                <c:pt idx="3" formatCode="0">
                  <c:v>0</c:v>
                </c:pt>
                <c:pt idx="4" formatCode="0">
                  <c:v>0</c:v>
                </c:pt>
                <c:pt idx="5">
                  <c:v>3.1869871940705982E-3</c:v>
                </c:pt>
                <c:pt idx="6">
                  <c:v>5.0967518110230136E-3</c:v>
                </c:pt>
                <c:pt idx="7">
                  <c:v>7.1469051501810328E-3</c:v>
                </c:pt>
                <c:pt idx="8">
                  <c:v>2.1990448147627031E-2</c:v>
                </c:pt>
                <c:pt idx="9">
                  <c:v>3.8780354026288745E-2</c:v>
                </c:pt>
              </c:numCache>
            </c:numRef>
          </c:val>
          <c:smooth val="0"/>
          <c:extLst>
            <c:ext xmlns:c16="http://schemas.microsoft.com/office/drawing/2014/chart" uri="{C3380CC4-5D6E-409C-BE32-E72D297353CC}">
              <c16:uniqueId val="{00000005-ACF8-4E4D-BF41-D599CE42C0F0}"/>
            </c:ext>
          </c:extLst>
        </c:ser>
        <c:dLbls>
          <c:showLegendKey val="0"/>
          <c:showVal val="0"/>
          <c:showCatName val="0"/>
          <c:showSerName val="0"/>
          <c:showPercent val="0"/>
          <c:showBubbleSize val="0"/>
        </c:dLbls>
        <c:smooth val="0"/>
        <c:axId val="1262963039"/>
        <c:axId val="1262961599"/>
        <c:extLst/>
      </c:lineChart>
      <c:catAx>
        <c:axId val="1262963039"/>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1599"/>
        <c:crosses val="autoZero"/>
        <c:auto val="1"/>
        <c:lblAlgn val="ctr"/>
        <c:lblOffset val="100"/>
        <c:tickLblSkip val="1"/>
        <c:noMultiLvlLbl val="0"/>
      </c:catAx>
      <c:valAx>
        <c:axId val="126296159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a:t>
                </a:r>
                <a:r>
                  <a:rPr lang="en-US" b="1" baseline="0"/>
                  <a:t> of Students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3039"/>
        <c:crosses val="autoZero"/>
        <c:crossBetween val="between"/>
      </c:valAx>
      <c:spPr>
        <a:noFill/>
        <a:ln>
          <a:noFill/>
        </a:ln>
        <a:effectLst/>
      </c:spPr>
    </c:plotArea>
    <c:legend>
      <c:legendPos val="t"/>
      <c:overlay val="0"/>
      <c:spPr>
        <a:noFill/>
        <a:ln cmpd="sng">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'High School Average'!$O$2</c:f>
              <c:strCache>
                <c:ptCount val="1"/>
                <c:pt idx="0">
                  <c:v>Morning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'High School Average'!$N$3:$N$8</c:f>
              <c:strCache>
                <c:ptCount val="6"/>
                <c:pt idx="0">
                  <c:v>Walk</c:v>
                </c:pt>
                <c:pt idx="1">
                  <c:v>Bike</c:v>
                </c:pt>
                <c:pt idx="2">
                  <c:v>Bus</c:v>
                </c:pt>
                <c:pt idx="3">
                  <c:v>Car</c:v>
                </c:pt>
                <c:pt idx="4">
                  <c:v>Drive</c:v>
                </c:pt>
                <c:pt idx="5">
                  <c:v>Other</c:v>
                </c:pt>
              </c:strCache>
            </c:strRef>
          </c:cat>
          <c:val>
            <c:numRef>
              <c:f>'High School Average'!$O$3:$O$8</c:f>
              <c:numCache>
                <c:formatCode>0%</c:formatCode>
                <c:ptCount val="6"/>
                <c:pt idx="0">
                  <c:v>3.7319927247353932E-2</c:v>
                </c:pt>
                <c:pt idx="1">
                  <c:v>2.9339269876918556E-2</c:v>
                </c:pt>
                <c:pt idx="2">
                  <c:v>0.23648162285466703</c:v>
                </c:pt>
                <c:pt idx="3">
                  <c:v>0.45929170177028816</c:v>
                </c:pt>
                <c:pt idx="4">
                  <c:v>0.19888931612853719</c:v>
                </c:pt>
                <c:pt idx="5">
                  <c:v>3.867816212223512E-2</c:v>
                </c:pt>
              </c:numCache>
            </c:numRef>
          </c:val>
          <c:extLst>
            <c:ext xmlns:c16="http://schemas.microsoft.com/office/drawing/2014/chart" uri="{C3380CC4-5D6E-409C-BE32-E72D297353CC}">
              <c16:uniqueId val="{00000000-EECA-4BCA-8DD3-7C9969E7F5F1}"/>
            </c:ext>
          </c:extLst>
        </c:ser>
        <c:ser>
          <c:idx val="1"/>
          <c:order val="1"/>
          <c:tx>
            <c:strRef>
              <c:f>'High School Average'!$P$2</c:f>
              <c:strCache>
                <c:ptCount val="1"/>
                <c:pt idx="0">
                  <c:v>Afternoon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'High School Average'!$N$3:$N$8</c:f>
              <c:strCache>
                <c:ptCount val="6"/>
                <c:pt idx="0">
                  <c:v>Walk</c:v>
                </c:pt>
                <c:pt idx="1">
                  <c:v>Bike</c:v>
                </c:pt>
                <c:pt idx="2">
                  <c:v>Bus</c:v>
                </c:pt>
                <c:pt idx="3">
                  <c:v>Car</c:v>
                </c:pt>
                <c:pt idx="4">
                  <c:v>Drive</c:v>
                </c:pt>
                <c:pt idx="5">
                  <c:v>Other</c:v>
                </c:pt>
              </c:strCache>
            </c:strRef>
          </c:cat>
          <c:val>
            <c:numRef>
              <c:f>'High School Average'!$P$3:$P$8</c:f>
              <c:numCache>
                <c:formatCode>0%</c:formatCode>
                <c:ptCount val="6"/>
                <c:pt idx="0">
                  <c:v>5.417886659927719E-2</c:v>
                </c:pt>
                <c:pt idx="1">
                  <c:v>2.5847353495583786E-2</c:v>
                </c:pt>
                <c:pt idx="2">
                  <c:v>0.22490875491666157</c:v>
                </c:pt>
                <c:pt idx="3">
                  <c:v>0.45523176247570368</c:v>
                </c:pt>
                <c:pt idx="4">
                  <c:v>0.20078038965534417</c:v>
                </c:pt>
                <c:pt idx="5">
                  <c:v>3.9052872857429546E-2</c:v>
                </c:pt>
              </c:numCache>
            </c:numRef>
          </c:val>
          <c:extLst>
            <c:ext xmlns:c16="http://schemas.microsoft.com/office/drawing/2014/chart" uri="{C3380CC4-5D6E-409C-BE32-E72D297353CC}">
              <c16:uniqueId val="{00000001-EECA-4BCA-8DD3-7C9969E7F5F1}"/>
            </c:ext>
          </c:extLst>
        </c:ser>
        <c:dLbls>
          <c:dLblPos val="outEnd"/>
          <c:showLegendKey val="0"/>
          <c:showVal val="1"/>
          <c:showCatName val="0"/>
          <c:showSerName val="0"/>
          <c:showPercent val="0"/>
          <c:showBubbleSize val="0"/>
        </c:dLbls>
        <c:gapWidth val="219"/>
        <c:overlap val="-27"/>
        <c:axId val="1142767631"/>
        <c:axId val="1142767151"/>
      </c:barChart>
      <c:catAx>
        <c:axId val="1142767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151"/>
        <c:crosses val="autoZero"/>
        <c:auto val="1"/>
        <c:lblAlgn val="ctr"/>
        <c:lblOffset val="100"/>
        <c:noMultiLvlLbl val="0"/>
      </c:catAx>
      <c:valAx>
        <c:axId val="1142767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'Charter Average'!$A$3</c:f>
              <c:strCache>
                <c:ptCount val="1"/>
                <c:pt idx="0">
                  <c:v>Walk</c:v>
                </c:pt>
              </c:strCache>
            </c:strRef>
          </c:tx>
          <c:spPr>
            <a:ln w="28575" cap="rnd">
              <a:solidFill>
                <a:schemeClr val="accent1"/>
              </a:solidFill>
              <a:round/>
            </a:ln>
            <a:effectLst/>
          </c:spPr>
          <c:marker>
            <c:symbol val="none"/>
          </c:marker>
          <c:cat>
            <c:numRef>
              <c:f>'Charter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'Charter Average'!$B$3:$K$3</c:f>
              <c:numCache>
                <c:formatCode>0%</c:formatCode>
                <c:ptCount val="10"/>
                <c:pt idx="0">
                  <c:v>0</c:v>
                </c:pt>
                <c:pt idx="1">
                  <c:v>6.688963210702341E-3</c:v>
                </c:pt>
                <c:pt idx="2">
                  <c:v>2.3582293435723253E-2</c:v>
                </c:pt>
                <c:pt idx="3">
                  <c:v>4.590818363273453E-2</c:v>
                </c:pt>
                <c:pt idx="4">
                  <c:v>3.644646924829157E-2</c:v>
                </c:pt>
                <c:pt idx="5">
                  <c:v>3.4917546785251066E-2</c:v>
                </c:pt>
                <c:pt idx="6">
                  <c:v>0</c:v>
                </c:pt>
                <c:pt idx="7">
                  <c:v>0</c:v>
                </c:pt>
                <c:pt idx="8">
                  <c:v>2.1733971082225793E-2</c:v>
                </c:pt>
                <c:pt idx="9">
                  <c:v>0</c:v>
                </c:pt>
              </c:numCache>
            </c:numRef>
          </c:val>
          <c:smooth val="1"/>
          <c:extLst>
            <c:ext xmlns:c16="http://schemas.microsoft.com/office/drawing/2014/chart" uri="{C3380CC4-5D6E-409C-BE32-E72D297353CC}">
              <c16:uniqueId val="{00000000-3875-4E98-ABEA-A95EDA60F5DC}"/>
            </c:ext>
          </c:extLst>
        </c:ser>
        <c:ser>
          <c:idx val="2"/>
          <c:order val="1"/>
          <c:tx>
            <c:strRef>
              <c:f>'Charter Average'!$A$4</c:f>
              <c:strCache>
                <c:ptCount val="1"/>
                <c:pt idx="0">
                  <c:v>Bike</c:v>
                </c:pt>
              </c:strCache>
            </c:strRef>
          </c:tx>
          <c:spPr>
            <a:ln w="28575" cap="rnd">
              <a:solidFill>
                <a:schemeClr val="accent2"/>
              </a:solidFill>
              <a:round/>
            </a:ln>
            <a:effectLst/>
          </c:spPr>
          <c:marker>
            <c:symbol val="none"/>
          </c:marker>
          <c:cat>
            <c:numRef>
              <c:f>'Charter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'Charter Average'!$B$4:$K$4</c:f>
              <c:numCache>
                <c:formatCode>0%</c:formatCode>
                <c:ptCount val="10"/>
                <c:pt idx="0">
                  <c:v>0</c:v>
                </c:pt>
                <c:pt idx="1">
                  <c:v>3.3444816053511705E-3</c:v>
                </c:pt>
                <c:pt idx="2">
                  <c:v>3.8543897216274089E-2</c:v>
                </c:pt>
                <c:pt idx="3">
                  <c:v>2.7944111776447105E-2</c:v>
                </c:pt>
                <c:pt idx="4">
                  <c:v>1.5945330296127564E-2</c:v>
                </c:pt>
                <c:pt idx="5">
                  <c:v>1.7509727626459144E-2</c:v>
                </c:pt>
                <c:pt idx="6">
                  <c:v>0</c:v>
                </c:pt>
                <c:pt idx="7">
                  <c:v>0</c:v>
                </c:pt>
                <c:pt idx="8">
                  <c:v>1.4970059880239522E-3</c:v>
                </c:pt>
                <c:pt idx="9">
                  <c:v>0</c:v>
                </c:pt>
              </c:numCache>
            </c:numRef>
          </c:val>
          <c:smooth val="0"/>
          <c:extLst>
            <c:ext xmlns:c16="http://schemas.microsoft.com/office/drawing/2014/chart" uri="{C3380CC4-5D6E-409C-BE32-E72D297353CC}">
              <c16:uniqueId val="{00000001-3875-4E98-ABEA-A95EDA60F5DC}"/>
            </c:ext>
          </c:extLst>
        </c:ser>
        <c:ser>
          <c:idx val="4"/>
          <c:order val="2"/>
          <c:tx>
            <c:strRef>
              <c:f>'Charter Average'!$A$5</c:f>
              <c:strCache>
                <c:ptCount val="1"/>
                <c:pt idx="0">
                  <c:v>Bus</c:v>
                </c:pt>
              </c:strCache>
            </c:strRef>
          </c:tx>
          <c:spPr>
            <a:ln w="28575" cap="rnd">
              <a:solidFill>
                <a:schemeClr val="accent6"/>
              </a:solidFill>
              <a:round/>
            </a:ln>
            <a:effectLst/>
          </c:spPr>
          <c:marker>
            <c:symbol val="none"/>
          </c:marker>
          <c:cat>
            <c:numRef>
              <c:f>'Charter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'Charter Average'!$B$5:$K$5</c:f>
              <c:numCache>
                <c:formatCode>0%</c:formatCode>
                <c:ptCount val="10"/>
                <c:pt idx="0">
                  <c:v>0</c:v>
                </c:pt>
                <c:pt idx="1">
                  <c:v>0.14218140820941116</c:v>
                </c:pt>
                <c:pt idx="2">
                  <c:v>0.28145262387610287</c:v>
                </c:pt>
                <c:pt idx="3">
                  <c:v>0.27577403332869144</c:v>
                </c:pt>
                <c:pt idx="4">
                  <c:v>0.259832449163381</c:v>
                </c:pt>
                <c:pt idx="5">
                  <c:v>0.23353605110183623</c:v>
                </c:pt>
                <c:pt idx="6">
                  <c:v>0</c:v>
                </c:pt>
                <c:pt idx="7">
                  <c:v>0.14673913043478262</c:v>
                </c:pt>
                <c:pt idx="8">
                  <c:v>0.22816561997955309</c:v>
                </c:pt>
                <c:pt idx="9">
                  <c:v>0</c:v>
                </c:pt>
              </c:numCache>
            </c:numRef>
          </c:val>
          <c:smooth val="0"/>
          <c:extLst>
            <c:ext xmlns:c16="http://schemas.microsoft.com/office/drawing/2014/chart" uri="{C3380CC4-5D6E-409C-BE32-E72D297353CC}">
              <c16:uniqueId val="{00000002-3875-4E98-ABEA-A95EDA60F5DC}"/>
            </c:ext>
          </c:extLst>
        </c:ser>
        <c:ser>
          <c:idx val="6"/>
          <c:order val="3"/>
          <c:tx>
            <c:strRef>
              <c:f>'Charter Average'!$A$6</c:f>
              <c:strCache>
                <c:ptCount val="1"/>
                <c:pt idx="0">
                  <c:v>Car</c:v>
                </c:pt>
              </c:strCache>
            </c:strRef>
          </c:tx>
          <c:spPr>
            <a:ln w="28575" cap="rnd">
              <a:solidFill>
                <a:schemeClr val="accent4"/>
              </a:solidFill>
              <a:round/>
            </a:ln>
            <a:effectLst/>
          </c:spPr>
          <c:marker>
            <c:symbol val="none"/>
          </c:marker>
          <c:cat>
            <c:numRef>
              <c:f>'Charter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'Charter Average'!$B$6:$K$6</c:f>
              <c:numCache>
                <c:formatCode>0%</c:formatCode>
                <c:ptCount val="10"/>
                <c:pt idx="0">
                  <c:v>0</c:v>
                </c:pt>
                <c:pt idx="1">
                  <c:v>1.026243788145041</c:v>
                </c:pt>
                <c:pt idx="2">
                  <c:v>0.87027725363201469</c:v>
                </c:pt>
                <c:pt idx="3">
                  <c:v>0.84364990948335883</c:v>
                </c:pt>
                <c:pt idx="4">
                  <c:v>0.8569858255322047</c:v>
                </c:pt>
                <c:pt idx="5">
                  <c:v>0.80798424318176343</c:v>
                </c:pt>
                <c:pt idx="6">
                  <c:v>0</c:v>
                </c:pt>
                <c:pt idx="7">
                  <c:v>0.84239130434782605</c:v>
                </c:pt>
                <c:pt idx="8">
                  <c:v>0.74555462246239235</c:v>
                </c:pt>
                <c:pt idx="9">
                  <c:v>0</c:v>
                </c:pt>
              </c:numCache>
            </c:numRef>
          </c:val>
          <c:smooth val="0"/>
          <c:extLst>
            <c:ext xmlns:c16="http://schemas.microsoft.com/office/drawing/2014/chart" uri="{C3380CC4-5D6E-409C-BE32-E72D297353CC}">
              <c16:uniqueId val="{00000003-3875-4E98-ABEA-A95EDA60F5DC}"/>
            </c:ext>
          </c:extLst>
        </c:ser>
        <c:ser>
          <c:idx val="8"/>
          <c:order val="4"/>
          <c:tx>
            <c:strRef>
              <c:f>'Charter Average'!$A$7</c:f>
              <c:strCache>
                <c:ptCount val="1"/>
                <c:pt idx="0">
                  <c:v>Drive</c:v>
                </c:pt>
              </c:strCache>
            </c:strRef>
          </c:tx>
          <c:spPr>
            <a:ln w="28575" cap="rnd">
              <a:solidFill>
                <a:srgbClr val="7030A0"/>
              </a:solidFill>
              <a:round/>
            </a:ln>
            <a:effectLst/>
          </c:spPr>
          <c:marker>
            <c:symbol val="none"/>
          </c:marker>
          <c:cat>
            <c:numRef>
              <c:f>'Charter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'Charter Average'!$B$7:$K$7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3875-4E98-ABEA-A95EDA60F5DC}"/>
            </c:ext>
          </c:extLst>
        </c:ser>
        <c:ser>
          <c:idx val="10"/>
          <c:order val="5"/>
          <c:tx>
            <c:strRef>
              <c:f>'Charter Average'!$A$8</c:f>
              <c:strCache>
                <c:ptCount val="1"/>
                <c:pt idx="0">
                  <c:v>Other</c:v>
                </c:pt>
              </c:strCache>
            </c:strRef>
          </c:tx>
          <c:spPr>
            <a:ln w="28575" cap="rnd">
              <a:solidFill>
                <a:schemeClr val="accent3">
                  <a:lumMod val="75000"/>
                </a:schemeClr>
              </a:solidFill>
              <a:round/>
            </a:ln>
            <a:effectLst/>
          </c:spPr>
          <c:marker>
            <c:symbol val="none"/>
          </c:marker>
          <c:cat>
            <c:numRef>
              <c:f>'Charter Average'!$B$2:$K$2</c:f>
              <c:numCache>
                <c:formatCode>General</c:formatCode>
                <c:ptCount val="10"/>
                <c:pt idx="0">
                  <c:v>2000</c:v>
                </c:pt>
                <c:pt idx="1">
                  <c:v>2003</c:v>
                </c:pt>
                <c:pt idx="2">
                  <c:v>2006</c:v>
                </c:pt>
                <c:pt idx="3">
                  <c:v>2008</c:v>
                </c:pt>
                <c:pt idx="4">
                  <c:v>2010</c:v>
                </c:pt>
                <c:pt idx="5">
                  <c:v>2012</c:v>
                </c:pt>
                <c:pt idx="6">
                  <c:v>2015</c:v>
                </c:pt>
                <c:pt idx="7">
                  <c:v>2017</c:v>
                </c:pt>
                <c:pt idx="8">
                  <c:v>2019</c:v>
                </c:pt>
                <c:pt idx="9">
                  <c:v>2023</c:v>
                </c:pt>
              </c:numCache>
            </c:numRef>
          </c:cat>
          <c:val>
            <c:numRef>
              <c:f>'Charter Average'!$B$8:$K$8</c:f>
              <c:numCache>
                <c:formatCode>0%</c:formatCode>
                <c:ptCount val="10"/>
                <c:pt idx="0">
                  <c:v>0</c:v>
                </c:pt>
                <c:pt idx="1">
                  <c:v>0</c:v>
                </c:pt>
                <c:pt idx="2" formatCode="0">
                  <c:v>0</c:v>
                </c:pt>
                <c:pt idx="3" formatCode="0">
                  <c:v>0</c:v>
                </c:pt>
                <c:pt idx="4" formatCode="0">
                  <c:v>0</c:v>
                </c:pt>
                <c:pt idx="5">
                  <c:v>1.0815173527037935E-2</c:v>
                </c:pt>
                <c:pt idx="6">
                  <c:v>0</c:v>
                </c:pt>
                <c:pt idx="7">
                  <c:v>1.0869565217391304E-2</c:v>
                </c:pt>
                <c:pt idx="8">
                  <c:v>3.797283481816854E-3</c:v>
                </c:pt>
                <c:pt idx="9">
                  <c:v>0</c:v>
                </c:pt>
              </c:numCache>
            </c:numRef>
          </c:val>
          <c:smooth val="0"/>
          <c:extLst>
            <c:ext xmlns:c16="http://schemas.microsoft.com/office/drawing/2014/chart" uri="{C3380CC4-5D6E-409C-BE32-E72D297353CC}">
              <c16:uniqueId val="{00000005-3875-4E98-ABEA-A95EDA60F5DC}"/>
            </c:ext>
          </c:extLst>
        </c:ser>
        <c:dLbls>
          <c:showLegendKey val="0"/>
          <c:showVal val="0"/>
          <c:showCatName val="0"/>
          <c:showSerName val="0"/>
          <c:showPercent val="0"/>
          <c:showBubbleSize val="0"/>
        </c:dLbls>
        <c:smooth val="0"/>
        <c:axId val="1262963039"/>
        <c:axId val="1262961599"/>
        <c:extLst/>
      </c:lineChart>
      <c:catAx>
        <c:axId val="1262963039"/>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1599"/>
        <c:crosses val="autoZero"/>
        <c:auto val="1"/>
        <c:lblAlgn val="ctr"/>
        <c:lblOffset val="100"/>
        <c:tickLblSkip val="1"/>
        <c:noMultiLvlLbl val="0"/>
      </c:catAx>
      <c:valAx>
        <c:axId val="126296159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a:t>
                </a:r>
                <a:r>
                  <a:rPr lang="en-US" b="1" baseline="0"/>
                  <a:t> of Students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963039"/>
        <c:crosses val="autoZero"/>
        <c:crossBetween val="between"/>
      </c:valAx>
      <c:spPr>
        <a:noFill/>
        <a:ln>
          <a:noFill/>
        </a:ln>
        <a:effectLst/>
      </c:spPr>
    </c:plotArea>
    <c:legend>
      <c:legendPos val="t"/>
      <c:overlay val="0"/>
      <c:spPr>
        <a:noFill/>
        <a:ln cmpd="sng">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'Charter Average'!$O$2</c:f>
              <c:strCache>
                <c:ptCount val="1"/>
                <c:pt idx="0">
                  <c:v>Morning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'Charter Average'!$N$3:$N$8</c:f>
              <c:strCache>
                <c:ptCount val="6"/>
                <c:pt idx="0">
                  <c:v>Walk</c:v>
                </c:pt>
                <c:pt idx="1">
                  <c:v>Bike</c:v>
                </c:pt>
                <c:pt idx="2">
                  <c:v>Bus</c:v>
                </c:pt>
                <c:pt idx="3">
                  <c:v>Car</c:v>
                </c:pt>
                <c:pt idx="4">
                  <c:v>Drive</c:v>
                </c:pt>
                <c:pt idx="5">
                  <c:v>Other</c:v>
                </c:pt>
              </c:strCache>
            </c:strRef>
          </c:cat>
          <c:val>
            <c:numRef>
              <c:f>'Charter Average'!$O$3:$O$8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1-48F5-BB0E-B5CC4A917834}"/>
            </c:ext>
          </c:extLst>
        </c:ser>
        <c:ser>
          <c:idx val="1"/>
          <c:order val="1"/>
          <c:tx>
            <c:strRef>
              <c:f>'Charter Average'!$P$2</c:f>
              <c:strCache>
                <c:ptCount val="1"/>
                <c:pt idx="0">
                  <c:v>Afternoon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'Charter Average'!$N$3:$N$8</c:f>
              <c:strCache>
                <c:ptCount val="6"/>
                <c:pt idx="0">
                  <c:v>Walk</c:v>
                </c:pt>
                <c:pt idx="1">
                  <c:v>Bike</c:v>
                </c:pt>
                <c:pt idx="2">
                  <c:v>Bus</c:v>
                </c:pt>
                <c:pt idx="3">
                  <c:v>Car</c:v>
                </c:pt>
                <c:pt idx="4">
                  <c:v>Drive</c:v>
                </c:pt>
                <c:pt idx="5">
                  <c:v>Other</c:v>
                </c:pt>
              </c:strCache>
            </c:strRef>
          </c:cat>
          <c:val>
            <c:numRef>
              <c:f>'Charter Average'!$P$3:$P$8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911-48F5-BB0E-B5CC4A917834}"/>
            </c:ext>
          </c:extLst>
        </c:ser>
        <c:dLbls>
          <c:dLblPos val="outEnd"/>
          <c:showLegendKey val="0"/>
          <c:showVal val="1"/>
          <c:showCatName val="0"/>
          <c:showSerName val="0"/>
          <c:showPercent val="0"/>
          <c:showBubbleSize val="0"/>
        </c:dLbls>
        <c:gapWidth val="219"/>
        <c:overlap val="-27"/>
        <c:axId val="1142767631"/>
        <c:axId val="1142767151"/>
      </c:barChart>
      <c:catAx>
        <c:axId val="1142767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151"/>
        <c:crosses val="autoZero"/>
        <c:auto val="1"/>
        <c:lblAlgn val="ctr"/>
        <c:lblOffset val="100"/>
        <c:noMultiLvlLbl val="0"/>
      </c:catAx>
      <c:valAx>
        <c:axId val="1142767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767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2.pn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13043</xdr:colOff>
      <xdr:row>0</xdr:row>
      <xdr:rowOff>0</xdr:rowOff>
    </xdr:from>
    <xdr:to>
      <xdr:col>14</xdr:col>
      <xdr:colOff>545138</xdr:colOff>
      <xdr:row>1</xdr:row>
      <xdr:rowOff>38474</xdr:rowOff>
    </xdr:to>
    <xdr:pic>
      <xdr:nvPicPr>
        <xdr:cNvPr id="2" name="Picture 1">
          <a:extLst>
            <a:ext uri="{FF2B5EF4-FFF2-40B4-BE49-F238E27FC236}">
              <a16:creationId xmlns:a16="http://schemas.microsoft.com/office/drawing/2014/main" id="{492F7199-E0F9-4A1C-883C-156A751C46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43" y="0"/>
          <a:ext cx="9066495" cy="228974"/>
        </a:xfrm>
        <a:prstGeom prst="rect">
          <a:avLst/>
        </a:prstGeom>
      </xdr:spPr>
    </xdr:pic>
    <xdr:clientData/>
  </xdr:twoCellAnchor>
  <xdr:twoCellAnchor editAs="oneCell">
    <xdr:from>
      <xdr:col>0</xdr:col>
      <xdr:colOff>0</xdr:colOff>
      <xdr:row>34</xdr:row>
      <xdr:rowOff>19958</xdr:rowOff>
    </xdr:from>
    <xdr:to>
      <xdr:col>14</xdr:col>
      <xdr:colOff>539845</xdr:colOff>
      <xdr:row>35</xdr:row>
      <xdr:rowOff>52130</xdr:rowOff>
    </xdr:to>
    <xdr:pic>
      <xdr:nvPicPr>
        <xdr:cNvPr id="3" name="Picture 2">
          <a:extLst>
            <a:ext uri="{FF2B5EF4-FFF2-40B4-BE49-F238E27FC236}">
              <a16:creationId xmlns:a16="http://schemas.microsoft.com/office/drawing/2014/main" id="{0A97480E-823C-4DD9-B60E-C10B7B348E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0" y="6639833"/>
          <a:ext cx="9074245" cy="222672"/>
        </a:xfrm>
        <a:prstGeom prst="rect">
          <a:avLst/>
        </a:prstGeom>
      </xdr:spPr>
    </xdr:pic>
    <xdr:clientData/>
  </xdr:twoCellAnchor>
  <xdr:twoCellAnchor>
    <xdr:from>
      <xdr:col>0</xdr:col>
      <xdr:colOff>161925</xdr:colOff>
      <xdr:row>8</xdr:row>
      <xdr:rowOff>19050</xdr:rowOff>
    </xdr:from>
    <xdr:to>
      <xdr:col>10</xdr:col>
      <xdr:colOff>209550</xdr:colOff>
      <xdr:row>33</xdr:row>
      <xdr:rowOff>3481</xdr:rowOff>
    </xdr:to>
    <xdr:pic>
      <xdr:nvPicPr>
        <xdr:cNvPr id="5" name="Picture 4">
          <a:extLst>
            <a:ext uri="{FF2B5EF4-FFF2-40B4-BE49-F238E27FC236}">
              <a16:creationId xmlns:a16="http://schemas.microsoft.com/office/drawing/2014/main" id="{B8C6EF41-4CB1-B367-E534-A4757CE7F2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1925" y="1685925"/>
          <a:ext cx="6143625" cy="474693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409575</xdr:colOff>
      <xdr:row>11</xdr:row>
      <xdr:rowOff>152400</xdr:rowOff>
    </xdr:from>
    <xdr:to>
      <xdr:col>6</xdr:col>
      <xdr:colOff>57150</xdr:colOff>
      <xdr:row>12</xdr:row>
      <xdr:rowOff>123825</xdr:rowOff>
    </xdr:to>
    <xdr:sp macro="" textlink="">
      <xdr:nvSpPr>
        <xdr:cNvPr id="6" name="Rectangle 5">
          <a:extLst>
            <a:ext uri="{FF2B5EF4-FFF2-40B4-BE49-F238E27FC236}">
              <a16:creationId xmlns:a16="http://schemas.microsoft.com/office/drawing/2014/main" id="{FBE7528D-8AFA-6146-07F1-C2F863D4A8D8}"/>
            </a:ext>
          </a:extLst>
        </xdr:cNvPr>
        <xdr:cNvSpPr/>
      </xdr:nvSpPr>
      <xdr:spPr>
        <a:xfrm>
          <a:off x="2238375" y="2390775"/>
          <a:ext cx="1476375" cy="161925"/>
        </a:xfrm>
        <a:prstGeom prst="rect">
          <a:avLst/>
        </a:prstGeom>
        <a:noFill/>
        <a:ln w="3810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285750</xdr:colOff>
      <xdr:row>10</xdr:row>
      <xdr:rowOff>76200</xdr:rowOff>
    </xdr:from>
    <xdr:to>
      <xdr:col>2</xdr:col>
      <xdr:colOff>542925</xdr:colOff>
      <xdr:row>11</xdr:row>
      <xdr:rowOff>47625</xdr:rowOff>
    </xdr:to>
    <xdr:sp macro="" textlink="">
      <xdr:nvSpPr>
        <xdr:cNvPr id="7" name="Rectangle 6">
          <a:extLst>
            <a:ext uri="{FF2B5EF4-FFF2-40B4-BE49-F238E27FC236}">
              <a16:creationId xmlns:a16="http://schemas.microsoft.com/office/drawing/2014/main" id="{3EE05B3A-EC58-4A46-A5E4-32CEE4C7549E}"/>
            </a:ext>
          </a:extLst>
        </xdr:cNvPr>
        <xdr:cNvSpPr/>
      </xdr:nvSpPr>
      <xdr:spPr>
        <a:xfrm>
          <a:off x="285750" y="2124075"/>
          <a:ext cx="1476375" cy="161925"/>
        </a:xfrm>
        <a:prstGeom prst="rect">
          <a:avLst/>
        </a:prstGeom>
        <a:no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114301</xdr:colOff>
      <xdr:row>9</xdr:row>
      <xdr:rowOff>85725</xdr:rowOff>
    </xdr:from>
    <xdr:to>
      <xdr:col>10</xdr:col>
      <xdr:colOff>38101</xdr:colOff>
      <xdr:row>10</xdr:row>
      <xdr:rowOff>76200</xdr:rowOff>
    </xdr:to>
    <xdr:sp macro="" textlink="">
      <xdr:nvSpPr>
        <xdr:cNvPr id="8" name="Rectangle 7">
          <a:extLst>
            <a:ext uri="{FF2B5EF4-FFF2-40B4-BE49-F238E27FC236}">
              <a16:creationId xmlns:a16="http://schemas.microsoft.com/office/drawing/2014/main" id="{99FF72D0-15B6-48D5-A3B5-D76CC8C95F95}"/>
            </a:ext>
          </a:extLst>
        </xdr:cNvPr>
        <xdr:cNvSpPr/>
      </xdr:nvSpPr>
      <xdr:spPr>
        <a:xfrm>
          <a:off x="4991101" y="1943100"/>
          <a:ext cx="1143000" cy="18097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38101</xdr:colOff>
      <xdr:row>9</xdr:row>
      <xdr:rowOff>176213</xdr:rowOff>
    </xdr:from>
    <xdr:to>
      <xdr:col>11</xdr:col>
      <xdr:colOff>171450</xdr:colOff>
      <xdr:row>10</xdr:row>
      <xdr:rowOff>80962</xdr:rowOff>
    </xdr:to>
    <xdr:cxnSp macro="">
      <xdr:nvCxnSpPr>
        <xdr:cNvPr id="11" name="Straight Arrow Connector 10">
          <a:extLst>
            <a:ext uri="{FF2B5EF4-FFF2-40B4-BE49-F238E27FC236}">
              <a16:creationId xmlns:a16="http://schemas.microsoft.com/office/drawing/2014/main" id="{0A3CD0CA-6D0A-F52D-4BF0-F7B46CA0A2DF}"/>
            </a:ext>
          </a:extLst>
        </xdr:cNvPr>
        <xdr:cNvCxnSpPr>
          <a:stCxn id="8" idx="3"/>
          <a:endCxn id="21" idx="1"/>
        </xdr:cNvCxnSpPr>
      </xdr:nvCxnSpPr>
      <xdr:spPr>
        <a:xfrm>
          <a:off x="6134101" y="2033588"/>
          <a:ext cx="742949" cy="9524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12</xdr:row>
      <xdr:rowOff>42863</xdr:rowOff>
    </xdr:from>
    <xdr:to>
      <xdr:col>11</xdr:col>
      <xdr:colOff>171450</xdr:colOff>
      <xdr:row>14</xdr:row>
      <xdr:rowOff>142875</xdr:rowOff>
    </xdr:to>
    <xdr:cxnSp macro="">
      <xdr:nvCxnSpPr>
        <xdr:cNvPr id="12" name="Straight Arrow Connector 11">
          <a:extLst>
            <a:ext uri="{FF2B5EF4-FFF2-40B4-BE49-F238E27FC236}">
              <a16:creationId xmlns:a16="http://schemas.microsoft.com/office/drawing/2014/main" id="{A729B7E3-576F-48C8-B89E-51C0FA0BA11F}"/>
            </a:ext>
          </a:extLst>
        </xdr:cNvPr>
        <xdr:cNvCxnSpPr>
          <a:stCxn id="6" idx="3"/>
          <a:endCxn id="22" idx="1"/>
        </xdr:cNvCxnSpPr>
      </xdr:nvCxnSpPr>
      <xdr:spPr>
        <a:xfrm>
          <a:off x="3714750" y="2471738"/>
          <a:ext cx="3162300" cy="481012"/>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10</xdr:row>
      <xdr:rowOff>157163</xdr:rowOff>
    </xdr:from>
    <xdr:to>
      <xdr:col>11</xdr:col>
      <xdr:colOff>171450</xdr:colOff>
      <xdr:row>18</xdr:row>
      <xdr:rowOff>123825</xdr:rowOff>
    </xdr:to>
    <xdr:cxnSp macro="">
      <xdr:nvCxnSpPr>
        <xdr:cNvPr id="15" name="Straight Arrow Connector 14">
          <a:extLst>
            <a:ext uri="{FF2B5EF4-FFF2-40B4-BE49-F238E27FC236}">
              <a16:creationId xmlns:a16="http://schemas.microsoft.com/office/drawing/2014/main" id="{B6822CAA-9428-4276-8BAC-B0746E07336A}"/>
            </a:ext>
          </a:extLst>
        </xdr:cNvPr>
        <xdr:cNvCxnSpPr>
          <a:stCxn id="7" idx="3"/>
          <a:endCxn id="23" idx="1"/>
        </xdr:cNvCxnSpPr>
      </xdr:nvCxnSpPr>
      <xdr:spPr>
        <a:xfrm>
          <a:off x="1762125" y="2205038"/>
          <a:ext cx="5114925" cy="1490662"/>
        </a:xfrm>
        <a:prstGeom prst="bentConnector3">
          <a:avLst>
            <a:gd name="adj1" fmla="val 4004"/>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9</xdr:row>
      <xdr:rowOff>47624</xdr:rowOff>
    </xdr:from>
    <xdr:to>
      <xdr:col>14</xdr:col>
      <xdr:colOff>466725</xdr:colOff>
      <xdr:row>11</xdr:row>
      <xdr:rowOff>114299</xdr:rowOff>
    </xdr:to>
    <xdr:sp macro="" textlink="">
      <xdr:nvSpPr>
        <xdr:cNvPr id="21" name="TextBox 20">
          <a:extLst>
            <a:ext uri="{FF2B5EF4-FFF2-40B4-BE49-F238E27FC236}">
              <a16:creationId xmlns:a16="http://schemas.microsoft.com/office/drawing/2014/main" id="{1C0D8BBC-C9FD-BF19-A7AB-FF2CC1F42E3D}"/>
            </a:ext>
          </a:extLst>
        </xdr:cNvPr>
        <xdr:cNvSpPr txBox="1"/>
      </xdr:nvSpPr>
      <xdr:spPr>
        <a:xfrm>
          <a:off x="6877050" y="1904999"/>
          <a:ext cx="2124075" cy="447675"/>
        </a:xfrm>
        <a:prstGeom prst="rect">
          <a:avLst/>
        </a:prstGeom>
        <a:solidFill>
          <a:schemeClr val="lt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ONE:</a:t>
          </a:r>
          <a:r>
            <a:rPr lang="en-US" sz="1100"/>
            <a:t> Enter the date that this information was pulled</a:t>
          </a:r>
        </a:p>
      </xdr:txBody>
    </xdr:sp>
    <xdr:clientData/>
  </xdr:twoCellAnchor>
  <xdr:twoCellAnchor>
    <xdr:from>
      <xdr:col>11</xdr:col>
      <xdr:colOff>171450</xdr:colOff>
      <xdr:row>12</xdr:row>
      <xdr:rowOff>123824</xdr:rowOff>
    </xdr:from>
    <xdr:to>
      <xdr:col>14</xdr:col>
      <xdr:colOff>476250</xdr:colOff>
      <xdr:row>16</xdr:row>
      <xdr:rowOff>161925</xdr:rowOff>
    </xdr:to>
    <xdr:sp macro="" textlink="">
      <xdr:nvSpPr>
        <xdr:cNvPr id="22" name="TextBox 21">
          <a:extLst>
            <a:ext uri="{FF2B5EF4-FFF2-40B4-BE49-F238E27FC236}">
              <a16:creationId xmlns:a16="http://schemas.microsoft.com/office/drawing/2014/main" id="{888C4D0F-8759-472D-AC2E-ED431B493D32}"/>
            </a:ext>
          </a:extLst>
        </xdr:cNvPr>
        <xdr:cNvSpPr txBox="1"/>
      </xdr:nvSpPr>
      <xdr:spPr>
        <a:xfrm>
          <a:off x="6877050" y="2552699"/>
          <a:ext cx="2133600" cy="800101"/>
        </a:xfrm>
        <a:prstGeom prst="rect">
          <a:avLst/>
        </a:prstGeom>
        <a:solidFill>
          <a:schemeClr val="lt1"/>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TWO: </a:t>
          </a:r>
          <a:r>
            <a:rPr lang="en-US" sz="1100"/>
            <a:t>Choose</a:t>
          </a:r>
          <a:r>
            <a:rPr lang="en-US" sz="1100" baseline="0"/>
            <a:t> the school type - Elementary, Middle, Junior/Senior High, High, or Charter School</a:t>
          </a:r>
          <a:endParaRPr lang="en-US" sz="1100"/>
        </a:p>
      </xdr:txBody>
    </xdr:sp>
    <xdr:clientData/>
  </xdr:twoCellAnchor>
  <xdr:twoCellAnchor>
    <xdr:from>
      <xdr:col>11</xdr:col>
      <xdr:colOff>171450</xdr:colOff>
      <xdr:row>17</xdr:row>
      <xdr:rowOff>85725</xdr:rowOff>
    </xdr:from>
    <xdr:to>
      <xdr:col>14</xdr:col>
      <xdr:colOff>476250</xdr:colOff>
      <xdr:row>19</xdr:row>
      <xdr:rowOff>161925</xdr:rowOff>
    </xdr:to>
    <xdr:sp macro="" textlink="">
      <xdr:nvSpPr>
        <xdr:cNvPr id="23" name="TextBox 22">
          <a:extLst>
            <a:ext uri="{FF2B5EF4-FFF2-40B4-BE49-F238E27FC236}">
              <a16:creationId xmlns:a16="http://schemas.microsoft.com/office/drawing/2014/main" id="{05255024-D064-4B32-9783-7FBBA0E92674}"/>
            </a:ext>
          </a:extLst>
        </xdr:cNvPr>
        <xdr:cNvSpPr txBox="1"/>
      </xdr:nvSpPr>
      <xdr:spPr>
        <a:xfrm>
          <a:off x="6877050" y="3467100"/>
          <a:ext cx="2133600" cy="457200"/>
        </a:xfrm>
        <a:prstGeom prst="rect">
          <a:avLst/>
        </a:prstGeom>
        <a:solidFill>
          <a:schemeClr val="lt1"/>
        </a:solidFill>
        <a:ln w="381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THREE: </a:t>
          </a:r>
          <a:r>
            <a:rPr lang="en-US" sz="1100"/>
            <a:t>Choose</a:t>
          </a:r>
          <a:r>
            <a:rPr lang="en-US" sz="1100" baseline="0"/>
            <a:t> the school name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352424</xdr:rowOff>
    </xdr:from>
    <xdr:to>
      <xdr:col>11</xdr:col>
      <xdr:colOff>121228</xdr:colOff>
      <xdr:row>33</xdr:row>
      <xdr:rowOff>47625</xdr:rowOff>
    </xdr:to>
    <xdr:graphicFrame macro="">
      <xdr:nvGraphicFramePr>
        <xdr:cNvPr id="2" name="Chart 1">
          <a:extLst>
            <a:ext uri="{FF2B5EF4-FFF2-40B4-BE49-F238E27FC236}">
              <a16:creationId xmlns:a16="http://schemas.microsoft.com/office/drawing/2014/main" id="{D5EBE765-89F6-9EA8-807F-FEA03935F1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13043</xdr:colOff>
      <xdr:row>0</xdr:row>
      <xdr:rowOff>1</xdr:rowOff>
    </xdr:from>
    <xdr:to>
      <xdr:col>15</xdr:col>
      <xdr:colOff>1046788</xdr:colOff>
      <xdr:row>1</xdr:row>
      <xdr:rowOff>17308</xdr:rowOff>
    </xdr:to>
    <xdr:pic>
      <xdr:nvPicPr>
        <xdr:cNvPr id="5" name="Picture 4">
          <a:extLst>
            <a:ext uri="{FF2B5EF4-FFF2-40B4-BE49-F238E27FC236}">
              <a16:creationId xmlns:a16="http://schemas.microsoft.com/office/drawing/2014/main" id="{29403010-BE36-E7BB-78D8-AEC7827325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43" y="1"/>
          <a:ext cx="9066495" cy="228974"/>
        </a:xfrm>
        <a:prstGeom prst="rect">
          <a:avLst/>
        </a:prstGeom>
      </xdr:spPr>
    </xdr:pic>
    <xdr:clientData/>
  </xdr:twoCellAnchor>
  <xdr:twoCellAnchor editAs="oneCell">
    <xdr:from>
      <xdr:col>0</xdr:col>
      <xdr:colOff>0</xdr:colOff>
      <xdr:row>32</xdr:row>
      <xdr:rowOff>170242</xdr:rowOff>
    </xdr:from>
    <xdr:to>
      <xdr:col>15</xdr:col>
      <xdr:colOff>1041495</xdr:colOff>
      <xdr:row>33</xdr:row>
      <xdr:rowOff>149498</xdr:rowOff>
    </xdr:to>
    <xdr:pic>
      <xdr:nvPicPr>
        <xdr:cNvPr id="9" name="Picture 8">
          <a:extLst>
            <a:ext uri="{FF2B5EF4-FFF2-40B4-BE49-F238E27FC236}">
              <a16:creationId xmlns:a16="http://schemas.microsoft.com/office/drawing/2014/main" id="{BAD9DEEF-ADCD-B0A4-DE44-E1FB7313FF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H="1">
          <a:off x="0" y="7426560"/>
          <a:ext cx="9103109" cy="221710"/>
        </a:xfrm>
        <a:prstGeom prst="rect">
          <a:avLst/>
        </a:prstGeom>
      </xdr:spPr>
    </xdr:pic>
    <xdr:clientData/>
  </xdr:twoCellAnchor>
  <xdr:twoCellAnchor>
    <xdr:from>
      <xdr:col>0</xdr:col>
      <xdr:colOff>482705</xdr:colOff>
      <xdr:row>7</xdr:row>
      <xdr:rowOff>66399</xdr:rowOff>
    </xdr:from>
    <xdr:to>
      <xdr:col>0</xdr:col>
      <xdr:colOff>721840</xdr:colOff>
      <xdr:row>16</xdr:row>
      <xdr:rowOff>112910</xdr:rowOff>
    </xdr:to>
    <xdr:grpSp>
      <xdr:nvGrpSpPr>
        <xdr:cNvPr id="22" name="Group 21">
          <a:extLst>
            <a:ext uri="{FF2B5EF4-FFF2-40B4-BE49-F238E27FC236}">
              <a16:creationId xmlns:a16="http://schemas.microsoft.com/office/drawing/2014/main" id="{BCB68B77-7252-DFBE-2024-993C70ACE059}"/>
            </a:ext>
          </a:extLst>
        </xdr:cNvPr>
        <xdr:cNvGrpSpPr/>
      </xdr:nvGrpSpPr>
      <xdr:grpSpPr>
        <a:xfrm>
          <a:off x="482705" y="1495149"/>
          <a:ext cx="239135" cy="1761011"/>
          <a:chOff x="166182" y="1519327"/>
          <a:chExt cx="239135" cy="1761011"/>
        </a:xfrm>
      </xdr:grpSpPr>
      <xdr:pic>
        <xdr:nvPicPr>
          <xdr:cNvPr id="13" name="Graphic 12" descr="Bus with solid fill">
            <a:extLst>
              <a:ext uri="{FF2B5EF4-FFF2-40B4-BE49-F238E27FC236}">
                <a16:creationId xmlns:a16="http://schemas.microsoft.com/office/drawing/2014/main" id="{DBC869C7-8567-351F-4AE5-8B4A07EE58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66182" y="2280265"/>
            <a:ext cx="239135" cy="239135"/>
          </a:xfrm>
          <a:prstGeom prst="rect">
            <a:avLst/>
          </a:prstGeom>
        </xdr:spPr>
      </xdr:pic>
      <xdr:pic>
        <xdr:nvPicPr>
          <xdr:cNvPr id="15" name="Graphic 14" descr="Steering Wheel with solid fill">
            <a:extLst>
              <a:ext uri="{FF2B5EF4-FFF2-40B4-BE49-F238E27FC236}">
                <a16:creationId xmlns:a16="http://schemas.microsoft.com/office/drawing/2014/main" id="{619DB34E-030C-149D-28AF-74DB155A49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66182" y="3041203"/>
            <a:ext cx="239135" cy="239135"/>
          </a:xfrm>
          <a:prstGeom prst="rect">
            <a:avLst/>
          </a:prstGeom>
        </xdr:spPr>
      </xdr:pic>
      <xdr:pic>
        <xdr:nvPicPr>
          <xdr:cNvPr id="17" name="Graphic 16" descr="Car with solid fill">
            <a:extLst>
              <a:ext uri="{FF2B5EF4-FFF2-40B4-BE49-F238E27FC236}">
                <a16:creationId xmlns:a16="http://schemas.microsoft.com/office/drawing/2014/main" id="{01A356D7-DF0C-968F-B20A-BD00498F52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66182" y="2660734"/>
            <a:ext cx="239135" cy="239135"/>
          </a:xfrm>
          <a:prstGeom prst="rect">
            <a:avLst/>
          </a:prstGeom>
        </xdr:spPr>
      </xdr:pic>
      <xdr:pic>
        <xdr:nvPicPr>
          <xdr:cNvPr id="19" name="Graphic 18" descr="Cycling with solid fill">
            <a:extLst>
              <a:ext uri="{FF2B5EF4-FFF2-40B4-BE49-F238E27FC236}">
                <a16:creationId xmlns:a16="http://schemas.microsoft.com/office/drawing/2014/main" id="{88460C35-7034-2851-CCBF-447FB2667E8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66182" y="1899796"/>
            <a:ext cx="239135" cy="239135"/>
          </a:xfrm>
          <a:prstGeom prst="rect">
            <a:avLst/>
          </a:prstGeom>
        </xdr:spPr>
      </xdr:pic>
      <xdr:pic>
        <xdr:nvPicPr>
          <xdr:cNvPr id="21" name="Graphic 20" descr="Walk with solid fill">
            <a:extLst>
              <a:ext uri="{FF2B5EF4-FFF2-40B4-BE49-F238E27FC236}">
                <a16:creationId xmlns:a16="http://schemas.microsoft.com/office/drawing/2014/main" id="{0578D207-F1DA-1683-5AFF-F2B8888A1EA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66182" y="1519327"/>
            <a:ext cx="239135" cy="239135"/>
          </a:xfrm>
          <a:prstGeom prst="rect">
            <a:avLst/>
          </a:prstGeom>
        </xdr:spPr>
      </xdr:pic>
    </xdr:grpSp>
    <xdr:clientData/>
  </xdr:twoCellAnchor>
  <xdr:twoCellAnchor>
    <xdr:from>
      <xdr:col>13</xdr:col>
      <xdr:colOff>111370</xdr:colOff>
      <xdr:row>7</xdr:row>
      <xdr:rowOff>78398</xdr:rowOff>
    </xdr:from>
    <xdr:to>
      <xdr:col>13</xdr:col>
      <xdr:colOff>350505</xdr:colOff>
      <xdr:row>16</xdr:row>
      <xdr:rowOff>124909</xdr:rowOff>
    </xdr:to>
    <xdr:grpSp>
      <xdr:nvGrpSpPr>
        <xdr:cNvPr id="30" name="Group 29">
          <a:extLst>
            <a:ext uri="{FF2B5EF4-FFF2-40B4-BE49-F238E27FC236}">
              <a16:creationId xmlns:a16="http://schemas.microsoft.com/office/drawing/2014/main" id="{01811090-B97A-4A22-9A30-3EF48B04C4C9}"/>
            </a:ext>
          </a:extLst>
        </xdr:cNvPr>
        <xdr:cNvGrpSpPr/>
      </xdr:nvGrpSpPr>
      <xdr:grpSpPr>
        <a:xfrm>
          <a:off x="6502645" y="1507148"/>
          <a:ext cx="239135" cy="1761011"/>
          <a:chOff x="166182" y="1519327"/>
          <a:chExt cx="239135" cy="1761011"/>
        </a:xfrm>
      </xdr:grpSpPr>
      <xdr:pic>
        <xdr:nvPicPr>
          <xdr:cNvPr id="32" name="Graphic 31" descr="Bus with solid fill">
            <a:extLst>
              <a:ext uri="{FF2B5EF4-FFF2-40B4-BE49-F238E27FC236}">
                <a16:creationId xmlns:a16="http://schemas.microsoft.com/office/drawing/2014/main" id="{1370FBDE-1E1D-8D3A-88AF-0BBD91E81F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66182" y="2280265"/>
            <a:ext cx="239135" cy="239135"/>
          </a:xfrm>
          <a:prstGeom prst="rect">
            <a:avLst/>
          </a:prstGeom>
        </xdr:spPr>
      </xdr:pic>
      <xdr:pic>
        <xdr:nvPicPr>
          <xdr:cNvPr id="33" name="Graphic 32" descr="Steering Wheel with solid fill">
            <a:extLst>
              <a:ext uri="{FF2B5EF4-FFF2-40B4-BE49-F238E27FC236}">
                <a16:creationId xmlns:a16="http://schemas.microsoft.com/office/drawing/2014/main" id="{F78814F4-822F-B6A9-22AD-8F7976E3EE1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66182" y="3041203"/>
            <a:ext cx="239135" cy="239135"/>
          </a:xfrm>
          <a:prstGeom prst="rect">
            <a:avLst/>
          </a:prstGeom>
        </xdr:spPr>
      </xdr:pic>
      <xdr:pic>
        <xdr:nvPicPr>
          <xdr:cNvPr id="34" name="Graphic 33" descr="Car with solid fill">
            <a:extLst>
              <a:ext uri="{FF2B5EF4-FFF2-40B4-BE49-F238E27FC236}">
                <a16:creationId xmlns:a16="http://schemas.microsoft.com/office/drawing/2014/main" id="{CB5A4421-A17E-0FAD-B7F6-9D07A03E500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66182" y="2660734"/>
            <a:ext cx="239135" cy="239135"/>
          </a:xfrm>
          <a:prstGeom prst="rect">
            <a:avLst/>
          </a:prstGeom>
        </xdr:spPr>
      </xdr:pic>
      <xdr:pic>
        <xdr:nvPicPr>
          <xdr:cNvPr id="35" name="Graphic 34" descr="Cycling with solid fill">
            <a:extLst>
              <a:ext uri="{FF2B5EF4-FFF2-40B4-BE49-F238E27FC236}">
                <a16:creationId xmlns:a16="http://schemas.microsoft.com/office/drawing/2014/main" id="{01DA5BD7-5292-1461-028E-678821DC368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66182" y="1899796"/>
            <a:ext cx="239135" cy="239135"/>
          </a:xfrm>
          <a:prstGeom prst="rect">
            <a:avLst/>
          </a:prstGeom>
        </xdr:spPr>
      </xdr:pic>
      <xdr:pic>
        <xdr:nvPicPr>
          <xdr:cNvPr id="36" name="Graphic 35" descr="Walk with solid fill">
            <a:extLst>
              <a:ext uri="{FF2B5EF4-FFF2-40B4-BE49-F238E27FC236}">
                <a16:creationId xmlns:a16="http://schemas.microsoft.com/office/drawing/2014/main" id="{F0C247F6-1C07-BC11-6083-06F5562DB4E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66182" y="1519327"/>
            <a:ext cx="239135" cy="239135"/>
          </a:xfrm>
          <a:prstGeom prst="rect">
            <a:avLst/>
          </a:prstGeom>
        </xdr:spPr>
      </xdr:pic>
    </xdr:grpSp>
    <xdr:clientData/>
  </xdr:twoCellAnchor>
  <xdr:twoCellAnchor>
    <xdr:from>
      <xdr:col>14</xdr:col>
      <xdr:colOff>3464</xdr:colOff>
      <xdr:row>1</xdr:row>
      <xdr:rowOff>14115</xdr:rowOff>
    </xdr:from>
    <xdr:to>
      <xdr:col>15</xdr:col>
      <xdr:colOff>1906</xdr:colOff>
      <xdr:row>1</xdr:row>
      <xdr:rowOff>146513</xdr:rowOff>
    </xdr:to>
    <xdr:sp macro="" textlink="">
      <xdr:nvSpPr>
        <xdr:cNvPr id="37" name="TextBox 36">
          <a:extLst>
            <a:ext uri="{FF2B5EF4-FFF2-40B4-BE49-F238E27FC236}">
              <a16:creationId xmlns:a16="http://schemas.microsoft.com/office/drawing/2014/main" id="{DE8A42D0-5EC0-46A8-4CA9-05FBD5694A67}"/>
            </a:ext>
          </a:extLst>
        </xdr:cNvPr>
        <xdr:cNvSpPr txBox="1"/>
      </xdr:nvSpPr>
      <xdr:spPr>
        <a:xfrm>
          <a:off x="7025987" y="221933"/>
          <a:ext cx="734464" cy="13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000" b="1" i="1">
              <a:solidFill>
                <a:schemeClr val="tx1">
                  <a:lumMod val="65000"/>
                  <a:lumOff val="35000"/>
                </a:schemeClr>
              </a:solidFill>
              <a:latin typeface="+mn-lt"/>
            </a:rPr>
            <a:t>Date Printed:</a:t>
          </a:r>
        </a:p>
      </xdr:txBody>
    </xdr:sp>
    <xdr:clientData/>
  </xdr:twoCellAnchor>
  <xdr:twoCellAnchor>
    <xdr:from>
      <xdr:col>13</xdr:col>
      <xdr:colOff>155864</xdr:colOff>
      <xdr:row>23</xdr:row>
      <xdr:rowOff>25978</xdr:rowOff>
    </xdr:from>
    <xdr:to>
      <xdr:col>13</xdr:col>
      <xdr:colOff>472930</xdr:colOff>
      <xdr:row>27</xdr:row>
      <xdr:rowOff>262989</xdr:rowOff>
    </xdr:to>
    <xdr:grpSp>
      <xdr:nvGrpSpPr>
        <xdr:cNvPr id="3" name="Group 2">
          <a:extLst>
            <a:ext uri="{FF2B5EF4-FFF2-40B4-BE49-F238E27FC236}">
              <a16:creationId xmlns:a16="http://schemas.microsoft.com/office/drawing/2014/main" id="{BF96279B-1B39-44C5-BC11-E64FF6C473CD}"/>
            </a:ext>
          </a:extLst>
        </xdr:cNvPr>
        <xdr:cNvGrpSpPr/>
      </xdr:nvGrpSpPr>
      <xdr:grpSpPr>
        <a:xfrm>
          <a:off x="6547139" y="5340928"/>
          <a:ext cx="317066" cy="1208561"/>
          <a:chOff x="88251" y="1519327"/>
          <a:chExt cx="317066" cy="1414647"/>
        </a:xfrm>
      </xdr:grpSpPr>
      <xdr:pic>
        <xdr:nvPicPr>
          <xdr:cNvPr id="4" name="Graphic 3" descr="Bus with solid fill">
            <a:extLst>
              <a:ext uri="{FF2B5EF4-FFF2-40B4-BE49-F238E27FC236}">
                <a16:creationId xmlns:a16="http://schemas.microsoft.com/office/drawing/2014/main" id="{EB7C2057-1CE2-B90F-0CB5-2CB5834D95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1546" y="2115743"/>
            <a:ext cx="239135" cy="239135"/>
          </a:xfrm>
          <a:prstGeom prst="rect">
            <a:avLst/>
          </a:prstGeom>
        </xdr:spPr>
      </xdr:pic>
      <xdr:pic>
        <xdr:nvPicPr>
          <xdr:cNvPr id="6" name="Graphic 5" descr="Steering Wheel with solid fill">
            <a:extLst>
              <a:ext uri="{FF2B5EF4-FFF2-40B4-BE49-F238E27FC236}">
                <a16:creationId xmlns:a16="http://schemas.microsoft.com/office/drawing/2014/main" id="{7A32CA48-5064-124D-381C-91ED340FB1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8251" y="2694839"/>
            <a:ext cx="239135" cy="239135"/>
          </a:xfrm>
          <a:prstGeom prst="rect">
            <a:avLst/>
          </a:prstGeom>
        </xdr:spPr>
      </xdr:pic>
      <xdr:pic>
        <xdr:nvPicPr>
          <xdr:cNvPr id="7" name="Graphic 6" descr="Car with solid fill">
            <a:extLst>
              <a:ext uri="{FF2B5EF4-FFF2-40B4-BE49-F238E27FC236}">
                <a16:creationId xmlns:a16="http://schemas.microsoft.com/office/drawing/2014/main" id="{C7A77B86-98FE-F83E-1B97-6C44C0C59DB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05568" y="2409620"/>
            <a:ext cx="239135" cy="239135"/>
          </a:xfrm>
          <a:prstGeom prst="rect">
            <a:avLst/>
          </a:prstGeom>
        </xdr:spPr>
      </xdr:pic>
      <xdr:pic>
        <xdr:nvPicPr>
          <xdr:cNvPr id="8" name="Graphic 7" descr="Cycling with solid fill">
            <a:extLst>
              <a:ext uri="{FF2B5EF4-FFF2-40B4-BE49-F238E27FC236}">
                <a16:creationId xmlns:a16="http://schemas.microsoft.com/office/drawing/2014/main" id="{D55936B3-B890-8223-00AC-07DBB0E1BBD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48864" y="1830523"/>
            <a:ext cx="239135" cy="239135"/>
          </a:xfrm>
          <a:prstGeom prst="rect">
            <a:avLst/>
          </a:prstGeom>
        </xdr:spPr>
      </xdr:pic>
      <xdr:pic>
        <xdr:nvPicPr>
          <xdr:cNvPr id="10" name="Graphic 9" descr="Walk with solid fill">
            <a:extLst>
              <a:ext uri="{FF2B5EF4-FFF2-40B4-BE49-F238E27FC236}">
                <a16:creationId xmlns:a16="http://schemas.microsoft.com/office/drawing/2014/main" id="{DF61ACBA-578B-FB6A-A77C-52F3A1B2ECF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66182" y="1519327"/>
            <a:ext cx="239135" cy="23913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250880</xdr:colOff>
      <xdr:row>28</xdr:row>
      <xdr:rowOff>105335</xdr:rowOff>
    </xdr:to>
    <xdr:graphicFrame macro="">
      <xdr:nvGraphicFramePr>
        <xdr:cNvPr id="2" name="Chart 1">
          <a:extLst>
            <a:ext uri="{FF2B5EF4-FFF2-40B4-BE49-F238E27FC236}">
              <a16:creationId xmlns:a16="http://schemas.microsoft.com/office/drawing/2014/main" id="{6A6BFC4E-AF30-40E3-8B1B-640E168EC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139212</xdr:colOff>
      <xdr:row>9</xdr:row>
      <xdr:rowOff>29307</xdr:rowOff>
    </xdr:from>
    <xdr:to>
      <xdr:col>17</xdr:col>
      <xdr:colOff>937848</xdr:colOff>
      <xdr:row>18</xdr:row>
      <xdr:rowOff>89387</xdr:rowOff>
    </xdr:to>
    <xdr:graphicFrame macro="">
      <xdr:nvGraphicFramePr>
        <xdr:cNvPr id="3" name="Chart 2">
          <a:extLst>
            <a:ext uri="{FF2B5EF4-FFF2-40B4-BE49-F238E27FC236}">
              <a16:creationId xmlns:a16="http://schemas.microsoft.com/office/drawing/2014/main" id="{7F349856-865F-457E-9D17-8FE4C7F8B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250880</xdr:colOff>
      <xdr:row>28</xdr:row>
      <xdr:rowOff>105335</xdr:rowOff>
    </xdr:to>
    <xdr:graphicFrame macro="">
      <xdr:nvGraphicFramePr>
        <xdr:cNvPr id="2" name="Chart 1">
          <a:extLst>
            <a:ext uri="{FF2B5EF4-FFF2-40B4-BE49-F238E27FC236}">
              <a16:creationId xmlns:a16="http://schemas.microsoft.com/office/drawing/2014/main" id="{8CEA94CD-68FF-486C-94C3-ADE8D45945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139212</xdr:colOff>
      <xdr:row>9</xdr:row>
      <xdr:rowOff>29307</xdr:rowOff>
    </xdr:from>
    <xdr:to>
      <xdr:col>17</xdr:col>
      <xdr:colOff>937848</xdr:colOff>
      <xdr:row>18</xdr:row>
      <xdr:rowOff>89387</xdr:rowOff>
    </xdr:to>
    <xdr:graphicFrame macro="">
      <xdr:nvGraphicFramePr>
        <xdr:cNvPr id="3" name="Chart 2">
          <a:extLst>
            <a:ext uri="{FF2B5EF4-FFF2-40B4-BE49-F238E27FC236}">
              <a16:creationId xmlns:a16="http://schemas.microsoft.com/office/drawing/2014/main" id="{CB5E4315-AE6B-4F68-96DD-860CF0BC1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250880</xdr:colOff>
      <xdr:row>28</xdr:row>
      <xdr:rowOff>105335</xdr:rowOff>
    </xdr:to>
    <xdr:graphicFrame macro="">
      <xdr:nvGraphicFramePr>
        <xdr:cNvPr id="2" name="Chart 1">
          <a:extLst>
            <a:ext uri="{FF2B5EF4-FFF2-40B4-BE49-F238E27FC236}">
              <a16:creationId xmlns:a16="http://schemas.microsoft.com/office/drawing/2014/main" id="{0E8FBCFD-78A3-4BAA-A171-7BCC29BC3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139212</xdr:colOff>
      <xdr:row>9</xdr:row>
      <xdr:rowOff>29307</xdr:rowOff>
    </xdr:from>
    <xdr:to>
      <xdr:col>17</xdr:col>
      <xdr:colOff>937848</xdr:colOff>
      <xdr:row>18</xdr:row>
      <xdr:rowOff>89387</xdr:rowOff>
    </xdr:to>
    <xdr:graphicFrame macro="">
      <xdr:nvGraphicFramePr>
        <xdr:cNvPr id="3" name="Chart 2">
          <a:extLst>
            <a:ext uri="{FF2B5EF4-FFF2-40B4-BE49-F238E27FC236}">
              <a16:creationId xmlns:a16="http://schemas.microsoft.com/office/drawing/2014/main" id="{8737BC37-BAC2-4B92-9F54-5772EAF94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250880</xdr:colOff>
      <xdr:row>28</xdr:row>
      <xdr:rowOff>105335</xdr:rowOff>
    </xdr:to>
    <xdr:graphicFrame macro="">
      <xdr:nvGraphicFramePr>
        <xdr:cNvPr id="2" name="Chart 1">
          <a:extLst>
            <a:ext uri="{FF2B5EF4-FFF2-40B4-BE49-F238E27FC236}">
              <a16:creationId xmlns:a16="http://schemas.microsoft.com/office/drawing/2014/main" id="{418EA226-6BD1-4625-BE51-5E00555D25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139212</xdr:colOff>
      <xdr:row>9</xdr:row>
      <xdr:rowOff>29307</xdr:rowOff>
    </xdr:from>
    <xdr:to>
      <xdr:col>17</xdr:col>
      <xdr:colOff>937848</xdr:colOff>
      <xdr:row>18</xdr:row>
      <xdr:rowOff>89387</xdr:rowOff>
    </xdr:to>
    <xdr:graphicFrame macro="">
      <xdr:nvGraphicFramePr>
        <xdr:cNvPr id="3" name="Chart 2">
          <a:extLst>
            <a:ext uri="{FF2B5EF4-FFF2-40B4-BE49-F238E27FC236}">
              <a16:creationId xmlns:a16="http://schemas.microsoft.com/office/drawing/2014/main" id="{F57B41A1-ABE9-49AD-BE0C-49B820F93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250880</xdr:colOff>
      <xdr:row>28</xdr:row>
      <xdr:rowOff>105335</xdr:rowOff>
    </xdr:to>
    <xdr:graphicFrame macro="">
      <xdr:nvGraphicFramePr>
        <xdr:cNvPr id="2" name="Chart 1">
          <a:extLst>
            <a:ext uri="{FF2B5EF4-FFF2-40B4-BE49-F238E27FC236}">
              <a16:creationId xmlns:a16="http://schemas.microsoft.com/office/drawing/2014/main" id="{D559338B-9EA9-4197-A00B-62AFE6928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139212</xdr:colOff>
      <xdr:row>9</xdr:row>
      <xdr:rowOff>29307</xdr:rowOff>
    </xdr:from>
    <xdr:to>
      <xdr:col>17</xdr:col>
      <xdr:colOff>937848</xdr:colOff>
      <xdr:row>18</xdr:row>
      <xdr:rowOff>89387</xdr:rowOff>
    </xdr:to>
    <xdr:graphicFrame macro="">
      <xdr:nvGraphicFramePr>
        <xdr:cNvPr id="3" name="Chart 2">
          <a:extLst>
            <a:ext uri="{FF2B5EF4-FFF2-40B4-BE49-F238E27FC236}">
              <a16:creationId xmlns:a16="http://schemas.microsoft.com/office/drawing/2014/main" id="{50E22F3A-5707-4752-B4C2-401BC8A35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HB101"/>
  <sheetViews>
    <sheetView zoomScale="115" zoomScaleNormal="115" workbookViewId="0">
      <pane xSplit="1" ySplit="2" topLeftCell="GE13" activePane="bottomRight" state="frozen"/>
      <selection pane="bottomRight" activeCell="P106" sqref="P106"/>
      <selection pane="bottomLeft" activeCell="P106" sqref="P106"/>
      <selection pane="topRight" activeCell="P106" sqref="P106"/>
    </sheetView>
  </sheetViews>
  <sheetFormatPr defaultRowHeight="15"/>
  <cols>
    <col min="1" max="1" width="17" customWidth="1"/>
    <col min="2" max="2" width="10.85546875" customWidth="1"/>
    <col min="3" max="3" width="54.7109375" bestFit="1" customWidth="1"/>
    <col min="4" max="4" width="15.42578125" customWidth="1"/>
    <col min="5" max="5" width="25.7109375" bestFit="1" customWidth="1"/>
    <col min="6" max="6" width="26.5703125" bestFit="1" customWidth="1"/>
    <col min="7" max="8" width="32.42578125" bestFit="1" customWidth="1"/>
    <col min="9" max="9" width="37.7109375" bestFit="1" customWidth="1"/>
    <col min="10" max="10" width="32.140625" bestFit="1" customWidth="1"/>
    <col min="11" max="11" width="36.28515625" bestFit="1" customWidth="1"/>
    <col min="12" max="12" width="35.140625" bestFit="1" customWidth="1"/>
    <col min="13" max="13" width="22.42578125" bestFit="1" customWidth="1"/>
    <col min="14" max="18" width="22.42578125" customWidth="1"/>
    <col min="19" max="19" width="26.5703125" bestFit="1" customWidth="1"/>
    <col min="20" max="21" width="32.42578125" bestFit="1" customWidth="1"/>
    <col min="22" max="22" width="37.7109375" bestFit="1" customWidth="1"/>
    <col min="23" max="23" width="32.140625" bestFit="1" customWidth="1"/>
    <col min="24" max="24" width="36.28515625" bestFit="1" customWidth="1"/>
    <col min="25" max="25" width="50.140625" bestFit="1" customWidth="1"/>
    <col min="26" max="26" width="35.140625" bestFit="1" customWidth="1"/>
    <col min="27" max="27" width="22.42578125" bestFit="1" customWidth="1"/>
    <col min="28" max="32" width="22.42578125" customWidth="1"/>
    <col min="33" max="33" width="26.5703125" bestFit="1" customWidth="1"/>
    <col min="34" max="35" width="32.42578125" bestFit="1" customWidth="1"/>
    <col min="36" max="36" width="37.7109375" bestFit="1" customWidth="1"/>
    <col min="37" max="37" width="32.140625" bestFit="1" customWidth="1"/>
    <col min="38" max="38" width="36.28515625" bestFit="1" customWidth="1"/>
    <col min="39" max="39" width="50.140625" bestFit="1" customWidth="1"/>
    <col min="40" max="40" width="35.140625" bestFit="1" customWidth="1"/>
    <col min="41" max="41" width="22.42578125" bestFit="1" customWidth="1"/>
    <col min="42" max="46" width="22.42578125" customWidth="1"/>
    <col min="47" max="47" width="26.5703125" bestFit="1" customWidth="1"/>
    <col min="48" max="49" width="32.42578125" bestFit="1" customWidth="1"/>
    <col min="50" max="50" width="37.7109375" bestFit="1" customWidth="1"/>
    <col min="51" max="51" width="32.140625" bestFit="1" customWidth="1"/>
    <col min="52" max="52" width="36.28515625" bestFit="1" customWidth="1"/>
    <col min="53" max="53" width="50.140625" bestFit="1" customWidth="1"/>
    <col min="54" max="54" width="35.140625" bestFit="1" customWidth="1"/>
    <col min="55" max="55" width="22.42578125" bestFit="1" customWidth="1"/>
    <col min="56" max="60" width="22.42578125" customWidth="1"/>
    <col min="61" max="61" width="26.5703125" bestFit="1" customWidth="1"/>
    <col min="62" max="63" width="32.42578125" bestFit="1" customWidth="1"/>
    <col min="64" max="64" width="37.7109375" bestFit="1" customWidth="1"/>
    <col min="65" max="65" width="32.140625" bestFit="1" customWidth="1"/>
    <col min="66" max="66" width="36.28515625" bestFit="1" customWidth="1"/>
    <col min="67" max="67" width="50.140625" bestFit="1" customWidth="1"/>
    <col min="68" max="68" width="35.140625" bestFit="1" customWidth="1"/>
    <col min="69" max="69" width="22.42578125" bestFit="1" customWidth="1"/>
    <col min="70" max="74" width="22.42578125" customWidth="1"/>
    <col min="75" max="75" width="26.5703125" bestFit="1" customWidth="1"/>
    <col min="76" max="77" width="32.42578125" bestFit="1" customWidth="1"/>
    <col min="78" max="78" width="37.7109375" bestFit="1" customWidth="1"/>
    <col min="79" max="79" width="32.140625" bestFit="1" customWidth="1"/>
    <col min="80" max="80" width="36.28515625" bestFit="1" customWidth="1"/>
    <col min="81" max="81" width="50.140625" bestFit="1" customWidth="1"/>
    <col min="82" max="82" width="35.140625" bestFit="1" customWidth="1"/>
    <col min="83" max="83" width="31.5703125" bestFit="1" customWidth="1"/>
    <col min="84" max="84" width="33.7109375" bestFit="1" customWidth="1"/>
    <col min="85" max="85" width="31" bestFit="1" customWidth="1"/>
    <col min="86" max="86" width="29.85546875" bestFit="1" customWidth="1"/>
    <col min="87" max="87" width="29.42578125" bestFit="1" customWidth="1"/>
    <col min="88" max="88" width="29.28515625" bestFit="1" customWidth="1"/>
    <col min="89" max="89" width="32.140625" bestFit="1" customWidth="1"/>
    <col min="90" max="90" width="22.42578125" bestFit="1" customWidth="1"/>
    <col min="91" max="96" width="22.42578125" customWidth="1"/>
    <col min="97" max="97" width="26.5703125" bestFit="1" customWidth="1"/>
    <col min="98" max="99" width="32.42578125" bestFit="1" customWidth="1"/>
    <col min="100" max="100" width="37.7109375" bestFit="1" customWidth="1"/>
    <col min="101" max="101" width="32.140625" bestFit="1" customWidth="1"/>
    <col min="102" max="102" width="36.28515625" bestFit="1" customWidth="1"/>
    <col min="103" max="103" width="50.140625" bestFit="1" customWidth="1"/>
    <col min="104" max="104" width="35.140625" bestFit="1" customWidth="1"/>
    <col min="105" max="105" width="31.5703125" bestFit="1" customWidth="1"/>
    <col min="106" max="106" width="33.7109375" bestFit="1" customWidth="1"/>
    <col min="107" max="107" width="31" bestFit="1" customWidth="1"/>
    <col min="108" max="108" width="29.85546875" bestFit="1" customWidth="1"/>
    <col min="109" max="109" width="29.42578125" bestFit="1" customWidth="1"/>
    <col min="110" max="110" width="29.28515625" bestFit="1" customWidth="1"/>
    <col min="111" max="111" width="32.140625" bestFit="1" customWidth="1"/>
    <col min="112" max="112" width="22.42578125" bestFit="1" customWidth="1"/>
    <col min="113" max="118" width="22.42578125" customWidth="1"/>
    <col min="119" max="119" width="26.5703125" bestFit="1" customWidth="1"/>
    <col min="120" max="121" width="32.42578125" bestFit="1" customWidth="1"/>
    <col min="122" max="122" width="37.7109375" bestFit="1" customWidth="1"/>
    <col min="123" max="123" width="32.140625" bestFit="1" customWidth="1"/>
    <col min="124" max="124" width="36.28515625" bestFit="1" customWidth="1"/>
    <col min="125" max="125" width="50.140625" bestFit="1" customWidth="1"/>
    <col min="126" max="126" width="35.140625" bestFit="1" customWidth="1"/>
    <col min="127" max="127" width="31.5703125" bestFit="1" customWidth="1"/>
    <col min="128" max="128" width="33.7109375" bestFit="1" customWidth="1"/>
    <col min="129" max="129" width="31" bestFit="1" customWidth="1"/>
    <col min="130" max="130" width="29.85546875" bestFit="1" customWidth="1"/>
    <col min="131" max="131" width="29.42578125" bestFit="1" customWidth="1"/>
    <col min="132" max="132" width="29.28515625" bestFit="1" customWidth="1"/>
    <col min="133" max="133" width="30.140625" bestFit="1" customWidth="1"/>
    <col min="134" max="134" width="22.42578125" bestFit="1" customWidth="1"/>
    <col min="135" max="140" width="22.42578125" customWidth="1"/>
    <col min="141" max="141" width="26.5703125" bestFit="1" customWidth="1"/>
    <col min="142" max="143" width="32.42578125" bestFit="1" customWidth="1"/>
    <col min="144" max="144" width="37.7109375" bestFit="1" customWidth="1"/>
    <col min="145" max="145" width="32.140625" bestFit="1" customWidth="1"/>
    <col min="146" max="146" width="36.28515625" bestFit="1" customWidth="1"/>
    <col min="147" max="147" width="50.140625" bestFit="1" customWidth="1"/>
    <col min="148" max="148" width="25.7109375" bestFit="1" customWidth="1"/>
    <col min="149" max="149" width="31.5703125" bestFit="1" customWidth="1"/>
    <col min="150" max="150" width="33.7109375" bestFit="1" customWidth="1"/>
    <col min="151" max="151" width="31" bestFit="1" customWidth="1"/>
    <col min="152" max="152" width="29.85546875" bestFit="1" customWidth="1"/>
    <col min="153" max="153" width="29.42578125" bestFit="1" customWidth="1"/>
    <col min="154" max="154" width="29.28515625" bestFit="1" customWidth="1"/>
    <col min="155" max="155" width="32.140625" bestFit="1" customWidth="1"/>
    <col min="156" max="156" width="22.42578125" bestFit="1" customWidth="1"/>
    <col min="157" max="162" width="22.42578125" customWidth="1"/>
    <col min="163" max="163" width="24.5703125" bestFit="1" customWidth="1"/>
    <col min="164" max="164" width="28" bestFit="1" customWidth="1"/>
    <col min="165" max="165" width="56.28515625" bestFit="1" customWidth="1"/>
    <col min="166" max="166" width="38" bestFit="1" customWidth="1"/>
    <col min="167" max="167" width="43.42578125" bestFit="1" customWidth="1"/>
    <col min="168" max="168" width="42.85546875" bestFit="1" customWidth="1"/>
    <col min="169" max="169" width="41.7109375" bestFit="1" customWidth="1"/>
    <col min="170" max="170" width="40.85546875" bestFit="1" customWidth="1"/>
    <col min="171" max="171" width="34.42578125" bestFit="1" customWidth="1"/>
    <col min="172" max="172" width="26.5703125" bestFit="1" customWidth="1"/>
    <col min="173" max="173" width="32.42578125" bestFit="1" customWidth="1"/>
    <col min="174" max="174" width="37.7109375" bestFit="1" customWidth="1"/>
    <col min="175" max="175" width="32.140625" bestFit="1" customWidth="1"/>
    <col min="176" max="176" width="36.28515625" bestFit="1" customWidth="1"/>
    <col min="177" max="177" width="25" bestFit="1" customWidth="1"/>
    <col min="178" max="178" width="24.5703125" bestFit="1" customWidth="1"/>
    <col min="179" max="179" width="14.42578125" bestFit="1" customWidth="1"/>
    <col min="180" max="180" width="13.85546875" bestFit="1" customWidth="1"/>
    <col min="181" max="181" width="12.42578125" bestFit="1" customWidth="1"/>
    <col min="182" max="182" width="13.140625" bestFit="1" customWidth="1"/>
    <col min="183" max="183" width="15.140625" bestFit="1" customWidth="1"/>
    <col min="184" max="184" width="15" bestFit="1" customWidth="1"/>
  </cols>
  <sheetData>
    <row r="1" spans="1:210">
      <c r="F1" s="10">
        <v>2000</v>
      </c>
      <c r="S1" s="10">
        <v>2003</v>
      </c>
      <c r="AG1" s="10">
        <v>2006</v>
      </c>
      <c r="AU1" s="10">
        <v>2008</v>
      </c>
      <c r="BI1" s="10">
        <v>2010</v>
      </c>
      <c r="BW1" s="10">
        <v>2012</v>
      </c>
      <c r="CS1" s="10">
        <v>2015</v>
      </c>
      <c r="DO1" s="10">
        <v>2017</v>
      </c>
      <c r="EK1" s="10">
        <v>2019</v>
      </c>
      <c r="FG1" s="10" t="s">
        <v>0</v>
      </c>
      <c r="FP1" s="10">
        <v>2023</v>
      </c>
      <c r="GC1" s="9" t="s">
        <v>1</v>
      </c>
      <c r="GP1" s="9" t="s">
        <v>2</v>
      </c>
    </row>
    <row r="2" spans="1:210">
      <c r="A2" t="s">
        <v>3</v>
      </c>
      <c r="B2" t="s">
        <v>4</v>
      </c>
      <c r="C2" t="s">
        <v>5</v>
      </c>
      <c r="D2" t="s">
        <v>6</v>
      </c>
      <c r="E2" t="s">
        <v>7</v>
      </c>
      <c r="F2" s="1" t="s">
        <v>8</v>
      </c>
      <c r="G2" s="4" t="s">
        <v>9</v>
      </c>
      <c r="H2" t="s">
        <v>10</v>
      </c>
      <c r="I2" s="5" t="s">
        <v>11</v>
      </c>
      <c r="J2" s="8" t="s">
        <v>12</v>
      </c>
      <c r="K2" s="7" t="s">
        <v>13</v>
      </c>
      <c r="L2" t="s">
        <v>14</v>
      </c>
      <c r="M2" t="s">
        <v>15</v>
      </c>
      <c r="N2" s="6" t="s">
        <v>16</v>
      </c>
      <c r="O2" s="4" t="s">
        <v>17</v>
      </c>
      <c r="P2" s="5" t="s">
        <v>18</v>
      </c>
      <c r="Q2" s="8" t="s">
        <v>19</v>
      </c>
      <c r="R2" s="7" t="s">
        <v>20</v>
      </c>
      <c r="S2" s="6" t="s">
        <v>21</v>
      </c>
      <c r="T2" s="4" t="s">
        <v>22</v>
      </c>
      <c r="U2" t="s">
        <v>23</v>
      </c>
      <c r="V2" s="5" t="s">
        <v>24</v>
      </c>
      <c r="W2" s="8" t="s">
        <v>25</v>
      </c>
      <c r="X2" s="7" t="s">
        <v>26</v>
      </c>
      <c r="Y2" t="s">
        <v>27</v>
      </c>
      <c r="Z2" t="s">
        <v>28</v>
      </c>
      <c r="AA2" t="s">
        <v>29</v>
      </c>
      <c r="AB2" s="6" t="s">
        <v>30</v>
      </c>
      <c r="AC2" s="4" t="s">
        <v>31</v>
      </c>
      <c r="AD2" s="5" t="s">
        <v>32</v>
      </c>
      <c r="AE2" s="8" t="s">
        <v>33</v>
      </c>
      <c r="AF2" s="7" t="s">
        <v>34</v>
      </c>
      <c r="AG2" s="6" t="s">
        <v>35</v>
      </c>
      <c r="AH2" s="4" t="s">
        <v>36</v>
      </c>
      <c r="AI2" t="s">
        <v>37</v>
      </c>
      <c r="AJ2" s="5" t="s">
        <v>38</v>
      </c>
      <c r="AK2" s="8" t="s">
        <v>39</v>
      </c>
      <c r="AL2" s="7" t="s">
        <v>40</v>
      </c>
      <c r="AM2" t="s">
        <v>41</v>
      </c>
      <c r="AN2" t="s">
        <v>42</v>
      </c>
      <c r="AO2" t="s">
        <v>43</v>
      </c>
      <c r="AP2" s="6" t="s">
        <v>44</v>
      </c>
      <c r="AQ2" s="4" t="s">
        <v>45</v>
      </c>
      <c r="AR2" s="5" t="s">
        <v>46</v>
      </c>
      <c r="AS2" s="8" t="s">
        <v>47</v>
      </c>
      <c r="AT2" s="7" t="s">
        <v>48</v>
      </c>
      <c r="AU2" s="6" t="s">
        <v>49</v>
      </c>
      <c r="AV2" s="4" t="s">
        <v>50</v>
      </c>
      <c r="AW2" t="s">
        <v>51</v>
      </c>
      <c r="AX2" s="5" t="s">
        <v>52</v>
      </c>
      <c r="AY2" s="8" t="s">
        <v>53</v>
      </c>
      <c r="AZ2" s="7" t="s">
        <v>54</v>
      </c>
      <c r="BA2" t="s">
        <v>55</v>
      </c>
      <c r="BB2" t="s">
        <v>56</v>
      </c>
      <c r="BC2" t="s">
        <v>57</v>
      </c>
      <c r="BD2" s="6" t="s">
        <v>58</v>
      </c>
      <c r="BE2" s="4" t="s">
        <v>59</v>
      </c>
      <c r="BF2" s="5" t="s">
        <v>60</v>
      </c>
      <c r="BG2" s="8" t="s">
        <v>61</v>
      </c>
      <c r="BH2" s="7" t="s">
        <v>62</v>
      </c>
      <c r="BI2" s="6" t="s">
        <v>63</v>
      </c>
      <c r="BJ2" s="4" t="s">
        <v>64</v>
      </c>
      <c r="BK2" t="s">
        <v>65</v>
      </c>
      <c r="BL2" s="5" t="s">
        <v>66</v>
      </c>
      <c r="BM2" s="8" t="s">
        <v>67</v>
      </c>
      <c r="BN2" s="7" t="s">
        <v>68</v>
      </c>
      <c r="BO2" t="s">
        <v>69</v>
      </c>
      <c r="BP2" t="s">
        <v>70</v>
      </c>
      <c r="BQ2" t="s">
        <v>71</v>
      </c>
      <c r="BR2" s="6" t="s">
        <v>72</v>
      </c>
      <c r="BS2" s="4" t="s">
        <v>73</v>
      </c>
      <c r="BT2" s="5" t="s">
        <v>74</v>
      </c>
      <c r="BU2" s="8" t="s">
        <v>75</v>
      </c>
      <c r="BV2" s="7" t="s">
        <v>76</v>
      </c>
      <c r="BW2" s="6" t="s">
        <v>77</v>
      </c>
      <c r="BX2" s="4" t="s">
        <v>78</v>
      </c>
      <c r="BY2" t="s">
        <v>79</v>
      </c>
      <c r="BZ2" s="5" t="s">
        <v>80</v>
      </c>
      <c r="CA2" s="8" t="s">
        <v>81</v>
      </c>
      <c r="CB2" s="7" t="s">
        <v>82</v>
      </c>
      <c r="CC2" t="s">
        <v>83</v>
      </c>
      <c r="CD2" t="s">
        <v>84</v>
      </c>
      <c r="CE2" s="11" t="s">
        <v>85</v>
      </c>
      <c r="CF2" t="s">
        <v>86</v>
      </c>
      <c r="CG2" t="s">
        <v>87</v>
      </c>
      <c r="CH2" t="s">
        <v>88</v>
      </c>
      <c r="CI2" t="s">
        <v>89</v>
      </c>
      <c r="CJ2" t="s">
        <v>90</v>
      </c>
      <c r="CK2" t="s">
        <v>91</v>
      </c>
      <c r="CL2" t="s">
        <v>92</v>
      </c>
      <c r="CM2" s="6" t="s">
        <v>93</v>
      </c>
      <c r="CN2" s="4" t="s">
        <v>94</v>
      </c>
      <c r="CO2" s="5" t="s">
        <v>95</v>
      </c>
      <c r="CP2" s="8" t="s">
        <v>96</v>
      </c>
      <c r="CQ2" s="7" t="s">
        <v>97</v>
      </c>
      <c r="CR2" s="11" t="s">
        <v>98</v>
      </c>
      <c r="CS2" s="6" t="s">
        <v>99</v>
      </c>
      <c r="CT2" s="4" t="s">
        <v>100</v>
      </c>
      <c r="CU2" t="s">
        <v>101</v>
      </c>
      <c r="CV2" s="5" t="s">
        <v>102</v>
      </c>
      <c r="CW2" s="8" t="s">
        <v>103</v>
      </c>
      <c r="CX2" s="7" t="s">
        <v>104</v>
      </c>
      <c r="CY2" t="s">
        <v>105</v>
      </c>
      <c r="CZ2" t="s">
        <v>106</v>
      </c>
      <c r="DA2" s="11" t="s">
        <v>107</v>
      </c>
      <c r="DB2" t="s">
        <v>108</v>
      </c>
      <c r="DC2" t="s">
        <v>109</v>
      </c>
      <c r="DD2" t="s">
        <v>110</v>
      </c>
      <c r="DE2" t="s">
        <v>111</v>
      </c>
      <c r="DF2" t="s">
        <v>112</v>
      </c>
      <c r="DG2" t="s">
        <v>113</v>
      </c>
      <c r="DH2" t="s">
        <v>114</v>
      </c>
      <c r="DI2" s="6" t="s">
        <v>115</v>
      </c>
      <c r="DJ2" s="4" t="s">
        <v>116</v>
      </c>
      <c r="DK2" s="5" t="s">
        <v>117</v>
      </c>
      <c r="DL2" s="8" t="s">
        <v>118</v>
      </c>
      <c r="DM2" s="7" t="s">
        <v>119</v>
      </c>
      <c r="DN2" s="11" t="s">
        <v>120</v>
      </c>
      <c r="DO2" s="6" t="s">
        <v>121</v>
      </c>
      <c r="DP2" s="4" t="s">
        <v>122</v>
      </c>
      <c r="DQ2" t="s">
        <v>123</v>
      </c>
      <c r="DR2" s="5" t="s">
        <v>124</v>
      </c>
      <c r="DS2" s="8" t="s">
        <v>125</v>
      </c>
      <c r="DT2" s="7" t="s">
        <v>126</v>
      </c>
      <c r="DU2" t="s">
        <v>127</v>
      </c>
      <c r="DV2" t="s">
        <v>128</v>
      </c>
      <c r="DW2" s="11" t="s">
        <v>129</v>
      </c>
      <c r="DX2" t="s">
        <v>130</v>
      </c>
      <c r="DY2" t="s">
        <v>131</v>
      </c>
      <c r="DZ2" t="s">
        <v>132</v>
      </c>
      <c r="EA2" t="s">
        <v>133</v>
      </c>
      <c r="EB2" t="s">
        <v>134</v>
      </c>
      <c r="EC2" t="s">
        <v>135</v>
      </c>
      <c r="ED2" t="s">
        <v>136</v>
      </c>
      <c r="EE2" s="6" t="s">
        <v>137</v>
      </c>
      <c r="EF2" s="4" t="s">
        <v>138</v>
      </c>
      <c r="EG2" s="5" t="s">
        <v>139</v>
      </c>
      <c r="EH2" s="8" t="s">
        <v>140</v>
      </c>
      <c r="EI2" s="7" t="s">
        <v>141</v>
      </c>
      <c r="EJ2" s="11" t="s">
        <v>142</v>
      </c>
      <c r="EK2" s="6" t="s">
        <v>143</v>
      </c>
      <c r="EL2" s="4" t="s">
        <v>144</v>
      </c>
      <c r="EM2" t="s">
        <v>145</v>
      </c>
      <c r="EN2" s="5" t="s">
        <v>146</v>
      </c>
      <c r="EO2" s="8" t="s">
        <v>147</v>
      </c>
      <c r="EP2" s="7" t="s">
        <v>148</v>
      </c>
      <c r="EQ2" t="s">
        <v>149</v>
      </c>
      <c r="ER2" t="s">
        <v>150</v>
      </c>
      <c r="ES2" s="11" t="s">
        <v>151</v>
      </c>
      <c r="ET2" t="s">
        <v>152</v>
      </c>
      <c r="EU2" t="s">
        <v>153</v>
      </c>
      <c r="EV2" t="s">
        <v>154</v>
      </c>
      <c r="EW2" t="s">
        <v>155</v>
      </c>
      <c r="EX2" t="s">
        <v>156</v>
      </c>
      <c r="EY2" t="s">
        <v>157</v>
      </c>
      <c r="EZ2" t="s">
        <v>158</v>
      </c>
      <c r="FA2" s="6" t="s">
        <v>159</v>
      </c>
      <c r="FB2" s="4" t="s">
        <v>160</v>
      </c>
      <c r="FC2" s="5" t="s">
        <v>161</v>
      </c>
      <c r="FD2" s="8" t="s">
        <v>162</v>
      </c>
      <c r="FE2" s="7" t="s">
        <v>163</v>
      </c>
      <c r="FF2" s="11" t="s">
        <v>164</v>
      </c>
      <c r="FG2" t="s">
        <v>165</v>
      </c>
      <c r="FH2" t="s">
        <v>166</v>
      </c>
      <c r="FI2" t="s">
        <v>167</v>
      </c>
      <c r="FJ2" t="s">
        <v>168</v>
      </c>
      <c r="FK2" t="s">
        <v>169</v>
      </c>
      <c r="FL2" t="s">
        <v>170</v>
      </c>
      <c r="FM2" t="s">
        <v>171</v>
      </c>
      <c r="FN2" t="s">
        <v>172</v>
      </c>
      <c r="FO2" t="s">
        <v>173</v>
      </c>
      <c r="FP2" s="6" t="s">
        <v>174</v>
      </c>
      <c r="FQ2" s="4" t="s">
        <v>175</v>
      </c>
      <c r="FR2" s="5" t="s">
        <v>176</v>
      </c>
      <c r="FS2" s="8" t="s">
        <v>177</v>
      </c>
      <c r="FT2" s="7" t="s">
        <v>178</v>
      </c>
      <c r="FU2" s="11" t="s">
        <v>179</v>
      </c>
      <c r="FV2" t="s">
        <v>180</v>
      </c>
      <c r="FW2" s="6" t="s">
        <v>181</v>
      </c>
      <c r="FX2" s="4" t="s">
        <v>182</v>
      </c>
      <c r="FY2" s="5" t="s">
        <v>183</v>
      </c>
      <c r="FZ2" s="8" t="s">
        <v>184</v>
      </c>
      <c r="GA2" s="7" t="s">
        <v>185</v>
      </c>
      <c r="GB2" s="11" t="s">
        <v>186</v>
      </c>
      <c r="GC2" s="6" t="s">
        <v>187</v>
      </c>
      <c r="GD2" s="4" t="s">
        <v>188</v>
      </c>
      <c r="GE2" s="5" t="s">
        <v>189</v>
      </c>
      <c r="GF2" s="8" t="s">
        <v>190</v>
      </c>
      <c r="GG2" s="7" t="s">
        <v>191</v>
      </c>
      <c r="GH2" s="11" t="s">
        <v>192</v>
      </c>
      <c r="GI2" t="s">
        <v>193</v>
      </c>
      <c r="GJ2" s="6" t="s">
        <v>194</v>
      </c>
      <c r="GK2" s="4" t="s">
        <v>195</v>
      </c>
      <c r="GL2" s="5" t="s">
        <v>196</v>
      </c>
      <c r="GM2" s="8" t="s">
        <v>197</v>
      </c>
      <c r="GN2" s="7" t="s">
        <v>198</v>
      </c>
      <c r="GO2" s="11" t="s">
        <v>199</v>
      </c>
      <c r="GP2" s="6" t="s">
        <v>200</v>
      </c>
      <c r="GQ2" s="4" t="s">
        <v>201</v>
      </c>
      <c r="GR2" s="5" t="s">
        <v>202</v>
      </c>
      <c r="GS2" s="8" t="s">
        <v>203</v>
      </c>
      <c r="GT2" s="7" t="s">
        <v>204</v>
      </c>
      <c r="GU2" s="11" t="s">
        <v>205</v>
      </c>
      <c r="GV2" t="s">
        <v>206</v>
      </c>
      <c r="GW2" s="6" t="s">
        <v>207</v>
      </c>
      <c r="GX2" s="4" t="s">
        <v>208</v>
      </c>
      <c r="GY2" s="5" t="s">
        <v>209</v>
      </c>
      <c r="GZ2" s="8" t="s">
        <v>210</v>
      </c>
      <c r="HA2" s="7" t="s">
        <v>211</v>
      </c>
      <c r="HB2" s="11" t="s">
        <v>212</v>
      </c>
    </row>
    <row r="3" spans="1:210">
      <c r="A3" t="s">
        <v>213</v>
      </c>
      <c r="B3" t="s">
        <v>214</v>
      </c>
      <c r="C3" t="s">
        <v>215</v>
      </c>
      <c r="D3" t="s">
        <v>216</v>
      </c>
      <c r="E3" t="s">
        <v>217</v>
      </c>
      <c r="F3">
        <v>40</v>
      </c>
      <c r="G3">
        <v>31</v>
      </c>
      <c r="H3">
        <v>26</v>
      </c>
      <c r="I3">
        <v>157</v>
      </c>
      <c r="J3">
        <v>142</v>
      </c>
      <c r="K3" t="s">
        <v>218</v>
      </c>
      <c r="L3">
        <v>146</v>
      </c>
      <c r="M3">
        <f t="shared" ref="M3:M34" si="0">SUM(F3,G3,I3,J3,K3)</f>
        <v>370</v>
      </c>
      <c r="N3">
        <f t="shared" ref="N3:N26" si="1">F3/$M3</f>
        <v>0.10810810810810811</v>
      </c>
      <c r="O3">
        <f t="shared" ref="O3:O26" si="2">G3/$M3</f>
        <v>8.3783783783783788E-2</v>
      </c>
      <c r="P3">
        <f t="shared" ref="P3:P26" si="3">I3/$M3</f>
        <v>0.42432432432432432</v>
      </c>
      <c r="Q3">
        <f t="shared" ref="Q3:Q26" si="4">J3/$M3</f>
        <v>0.38378378378378381</v>
      </c>
      <c r="R3" t="s">
        <v>218</v>
      </c>
      <c r="S3">
        <v>26</v>
      </c>
      <c r="T3">
        <v>25</v>
      </c>
      <c r="U3">
        <v>13</v>
      </c>
      <c r="V3">
        <v>210</v>
      </c>
      <c r="W3">
        <v>274</v>
      </c>
      <c r="X3" t="s">
        <v>218</v>
      </c>
      <c r="Y3">
        <v>0</v>
      </c>
      <c r="Z3">
        <v>228</v>
      </c>
      <c r="AA3">
        <f t="shared" ref="AA3:AA26" si="5">SUM(S3,T3,V3,W3,X3)</f>
        <v>535</v>
      </c>
      <c r="AB3">
        <f t="shared" ref="AB3:AB26" si="6">S3/$AA3</f>
        <v>4.8598130841121495E-2</v>
      </c>
      <c r="AC3">
        <f t="shared" ref="AC3:AC26" si="7">T3/$AA3</f>
        <v>4.6728971962616821E-2</v>
      </c>
      <c r="AD3">
        <f t="shared" ref="AD3:AD26" si="8">V3/$AA3</f>
        <v>0.3925233644859813</v>
      </c>
      <c r="AE3">
        <f t="shared" ref="AE3:AE26" si="9">W3/$AA3</f>
        <v>0.51214953271028041</v>
      </c>
      <c r="AF3" t="s">
        <v>218</v>
      </c>
      <c r="AG3">
        <v>25</v>
      </c>
      <c r="AH3">
        <v>18</v>
      </c>
      <c r="AI3">
        <v>7</v>
      </c>
      <c r="AJ3">
        <v>280</v>
      </c>
      <c r="AK3">
        <v>391</v>
      </c>
      <c r="AL3" t="s">
        <v>218</v>
      </c>
      <c r="AM3">
        <v>0</v>
      </c>
      <c r="AN3">
        <v>288</v>
      </c>
      <c r="AO3">
        <f t="shared" ref="AO3:AO26" si="10">SUM(AG3,AH3,AJ3,AK3,AL3)</f>
        <v>714</v>
      </c>
      <c r="AP3">
        <f t="shared" ref="AP3:AP26" si="11">AG3/$AO3</f>
        <v>3.5014005602240897E-2</v>
      </c>
      <c r="AQ3">
        <f t="shared" ref="AQ3:AQ26" si="12">AH3/$AO3</f>
        <v>2.5210084033613446E-2</v>
      </c>
      <c r="AR3">
        <f t="shared" ref="AR3:AR26" si="13">AJ3/$AO3</f>
        <v>0.39215686274509803</v>
      </c>
      <c r="AS3">
        <f t="shared" ref="AS3:AS26" si="14">AK3/$AO3</f>
        <v>0.54761904761904767</v>
      </c>
      <c r="AT3" t="s">
        <v>218</v>
      </c>
      <c r="AU3">
        <v>26</v>
      </c>
      <c r="AV3">
        <v>20</v>
      </c>
      <c r="AW3">
        <v>8</v>
      </c>
      <c r="AX3">
        <v>251</v>
      </c>
      <c r="AY3">
        <v>313</v>
      </c>
      <c r="AZ3" t="s">
        <v>218</v>
      </c>
      <c r="BA3">
        <v>0</v>
      </c>
      <c r="BB3">
        <v>296</v>
      </c>
      <c r="BC3">
        <f t="shared" ref="BC3:BC26" si="15">SUM(AU3,AV3,AX3,AY3,AZ3)</f>
        <v>610</v>
      </c>
      <c r="BD3">
        <f t="shared" ref="BD3:BD26" si="16">AU3/$BC3</f>
        <v>4.2622950819672129E-2</v>
      </c>
      <c r="BE3">
        <f t="shared" ref="BE3:BE26" si="17">AV3/$BC3</f>
        <v>3.2786885245901641E-2</v>
      </c>
      <c r="BF3">
        <f t="shared" ref="BF3:BF26" si="18">AX3/$BC3</f>
        <v>0.41147540983606556</v>
      </c>
      <c r="BG3">
        <f t="shared" ref="BG3:BG26" si="19">AY3/$BC3</f>
        <v>0.5131147540983606</v>
      </c>
      <c r="BH3" t="s">
        <v>218</v>
      </c>
      <c r="BI3">
        <v>19</v>
      </c>
      <c r="BJ3">
        <v>6</v>
      </c>
      <c r="BK3">
        <v>4</v>
      </c>
      <c r="BL3">
        <v>202</v>
      </c>
      <c r="BM3">
        <v>211</v>
      </c>
      <c r="BN3" t="s">
        <v>218</v>
      </c>
      <c r="BO3">
        <v>0</v>
      </c>
      <c r="BP3">
        <v>182</v>
      </c>
      <c r="BQ3">
        <f t="shared" ref="BQ3:BQ26" si="20">SUM(BI3,BJ3,BL3,BM3,BN3)</f>
        <v>438</v>
      </c>
      <c r="BR3">
        <f t="shared" ref="BR3:BR26" si="21">BI3/$BQ3</f>
        <v>4.3378995433789952E-2</v>
      </c>
      <c r="BS3">
        <f t="shared" ref="BS3:BS26" si="22">BJ3/$BQ3</f>
        <v>1.3698630136986301E-2</v>
      </c>
      <c r="BT3">
        <f t="shared" ref="BT3:BT26" si="23">BL3/$BQ3</f>
        <v>0.46118721461187212</v>
      </c>
      <c r="BU3">
        <f t="shared" ref="BU3:BU26" si="24">BM3/$BQ3</f>
        <v>0.4817351598173516</v>
      </c>
      <c r="BV3" t="s">
        <v>218</v>
      </c>
      <c r="CB3" t="s">
        <v>218</v>
      </c>
      <c r="CL3">
        <f t="shared" ref="CL3:CL26" si="25">SUM(BW3,BX3,BZ3,CA3,CB3,CE3)</f>
        <v>0</v>
      </c>
      <c r="CM3" t="e">
        <f t="shared" ref="CM3:CM26" si="26">BW3/$CL3</f>
        <v>#DIV/0!</v>
      </c>
      <c r="CN3" t="e">
        <f t="shared" ref="CN3:CN26" si="27">BX3/$CL3</f>
        <v>#DIV/0!</v>
      </c>
      <c r="CO3" t="e">
        <f t="shared" ref="CO3:CO26" si="28">BZ3/$CL3</f>
        <v>#DIV/0!</v>
      </c>
      <c r="CP3" t="e">
        <f t="shared" ref="CP3:CP26" si="29">CA3/$CL3</f>
        <v>#DIV/0!</v>
      </c>
      <c r="CQ3" t="s">
        <v>218</v>
      </c>
      <c r="CR3" t="e">
        <f t="shared" ref="CR3:CR26" si="30">CE3/$CL3</f>
        <v>#DIV/0!</v>
      </c>
      <c r="CS3">
        <v>20</v>
      </c>
      <c r="CT3">
        <v>33</v>
      </c>
      <c r="CU3">
        <v>33</v>
      </c>
      <c r="CV3">
        <v>224</v>
      </c>
      <c r="CW3">
        <v>284</v>
      </c>
      <c r="CX3" t="s">
        <v>218</v>
      </c>
      <c r="CY3">
        <v>0</v>
      </c>
      <c r="CZ3">
        <v>254</v>
      </c>
      <c r="DA3">
        <v>18</v>
      </c>
      <c r="DB3">
        <v>111</v>
      </c>
      <c r="DC3">
        <v>28</v>
      </c>
      <c r="DD3">
        <v>31</v>
      </c>
      <c r="DE3">
        <v>228</v>
      </c>
      <c r="DF3">
        <v>231</v>
      </c>
      <c r="DG3">
        <v>38</v>
      </c>
      <c r="DH3">
        <f t="shared" ref="DH3:DH26" si="31">SUM(CS3,CT3,CV3,CW3,CX3,DA3)</f>
        <v>579</v>
      </c>
      <c r="DI3">
        <f t="shared" ref="DI3:DI26" si="32">CS3/$DH3</f>
        <v>3.4542314335060449E-2</v>
      </c>
      <c r="DJ3">
        <f t="shared" ref="DJ3:DJ26" si="33">CT3/$DH3</f>
        <v>5.6994818652849742E-2</v>
      </c>
      <c r="DK3">
        <f t="shared" ref="DK3:DK26" si="34">CV3/$DH3</f>
        <v>0.38687392055267705</v>
      </c>
      <c r="DL3">
        <f t="shared" ref="DL3:DL26" si="35">CW3/$DH3</f>
        <v>0.49050086355785838</v>
      </c>
      <c r="DM3" t="s">
        <v>218</v>
      </c>
      <c r="DN3">
        <f t="shared" ref="DN3:DN26" si="36">DA3/$DH3</f>
        <v>3.1088082901554404E-2</v>
      </c>
      <c r="DO3">
        <v>56</v>
      </c>
      <c r="DP3">
        <v>10</v>
      </c>
      <c r="DQ3">
        <v>8</v>
      </c>
      <c r="DR3">
        <v>170</v>
      </c>
      <c r="DS3">
        <v>325</v>
      </c>
      <c r="DT3" t="s">
        <v>218</v>
      </c>
      <c r="DU3">
        <v>0</v>
      </c>
      <c r="DV3">
        <v>291</v>
      </c>
      <c r="DW3">
        <v>6</v>
      </c>
      <c r="DX3">
        <v>75</v>
      </c>
      <c r="DY3">
        <v>72</v>
      </c>
      <c r="DZ3">
        <v>10</v>
      </c>
      <c r="EA3">
        <v>208</v>
      </c>
      <c r="EB3">
        <v>236</v>
      </c>
      <c r="EC3">
        <v>20</v>
      </c>
      <c r="ED3">
        <f t="shared" ref="ED3:ED26" si="37">SUM(DO3,DP3,DR3,DS3,DT3,DW3)</f>
        <v>567</v>
      </c>
      <c r="EE3">
        <f t="shared" ref="EE3:EE26" si="38">DO3/$ED3</f>
        <v>9.8765432098765427E-2</v>
      </c>
      <c r="EF3">
        <f t="shared" ref="EF3:EF26" si="39">DP3/$ED3</f>
        <v>1.7636684303350969E-2</v>
      </c>
      <c r="EG3">
        <f t="shared" ref="EG3:EG26" si="40">DR3/$ED3</f>
        <v>0.29982363315696647</v>
      </c>
      <c r="EH3">
        <f t="shared" ref="EH3:EH26" si="41">DS3/$ED3</f>
        <v>0.57319223985890655</v>
      </c>
      <c r="EI3" t="s">
        <v>218</v>
      </c>
      <c r="EJ3">
        <f t="shared" ref="EJ3:EJ26" si="42">DW3/$ED3</f>
        <v>1.0582010582010581E-2</v>
      </c>
      <c r="EK3">
        <v>51</v>
      </c>
      <c r="EL3">
        <v>15</v>
      </c>
      <c r="EM3">
        <v>11</v>
      </c>
      <c r="EN3">
        <v>178</v>
      </c>
      <c r="EO3">
        <v>356</v>
      </c>
      <c r="EP3" t="s">
        <v>218</v>
      </c>
      <c r="EQ3">
        <v>0</v>
      </c>
      <c r="ER3">
        <v>322</v>
      </c>
      <c r="ES3">
        <v>12</v>
      </c>
      <c r="EU3">
        <v>73</v>
      </c>
      <c r="EV3">
        <v>17</v>
      </c>
      <c r="EW3">
        <v>205</v>
      </c>
      <c r="EX3">
        <v>234</v>
      </c>
      <c r="EY3">
        <v>30</v>
      </c>
      <c r="EZ3">
        <f t="shared" ref="EZ3:EZ26" si="43">SUM(EK3,EL3,EN3,EO3,EP3,ES3)</f>
        <v>612</v>
      </c>
      <c r="FA3">
        <f t="shared" ref="FA3:FA26" si="44">EK3/$EZ3</f>
        <v>8.3333333333333329E-2</v>
      </c>
      <c r="FB3">
        <f t="shared" ref="FB3:FB26" si="45">EL3/$EZ3</f>
        <v>2.4509803921568627E-2</v>
      </c>
      <c r="FC3">
        <f t="shared" ref="FC3:FC26" si="46">EN3/$EZ3</f>
        <v>0.2908496732026144</v>
      </c>
      <c r="FD3">
        <f t="shared" ref="FD3:FD26" si="47">EO3/$EZ3</f>
        <v>0.5816993464052288</v>
      </c>
      <c r="FE3" t="s">
        <v>218</v>
      </c>
      <c r="FF3">
        <f t="shared" ref="FF3:FF26" si="48">ES3/$EZ3</f>
        <v>1.9607843137254902E-2</v>
      </c>
      <c r="FG3">
        <v>44.4</v>
      </c>
      <c r="FH3">
        <v>197</v>
      </c>
      <c r="FI3">
        <v>2.6800000000000001E-2</v>
      </c>
      <c r="FJ3">
        <v>66467</v>
      </c>
      <c r="FK3">
        <v>0.1527</v>
      </c>
      <c r="FL3">
        <v>0.86380000000000001</v>
      </c>
      <c r="FM3">
        <v>0.16239999999999999</v>
      </c>
      <c r="FN3">
        <v>0.1255</v>
      </c>
      <c r="FO3">
        <v>0.20910000000000001</v>
      </c>
      <c r="FP3">
        <v>52</v>
      </c>
      <c r="FQ3">
        <v>26</v>
      </c>
      <c r="FR3">
        <v>174</v>
      </c>
      <c r="FS3">
        <v>200</v>
      </c>
      <c r="FT3" t="s">
        <v>218</v>
      </c>
      <c r="FU3">
        <v>26</v>
      </c>
      <c r="FV3">
        <f t="shared" ref="FV3:FV34" si="49">SUM(FP3:FU3)</f>
        <v>478</v>
      </c>
      <c r="FW3" s="12">
        <f t="shared" ref="FW3:FW34" si="50">FP3/FV3</f>
        <v>0.10878661087866109</v>
      </c>
      <c r="FX3" s="12">
        <f t="shared" ref="FX3:FX34" si="51">FQ3/FV3</f>
        <v>5.4393305439330547E-2</v>
      </c>
      <c r="FY3" s="12">
        <f t="shared" ref="FY3:FY34" si="52">FR3/FV3</f>
        <v>0.36401673640167365</v>
      </c>
      <c r="FZ3" s="12">
        <f t="shared" ref="FZ3:FZ34" si="53">FS3/FV3</f>
        <v>0.41841004184100417</v>
      </c>
      <c r="GA3" t="s">
        <v>218</v>
      </c>
      <c r="GB3" s="12">
        <f t="shared" ref="GB3:GB34" si="54">FU3/FV3</f>
        <v>5.4393305439330547E-2</v>
      </c>
      <c r="GC3">
        <v>36</v>
      </c>
      <c r="GD3">
        <v>27</v>
      </c>
      <c r="GE3">
        <v>171</v>
      </c>
      <c r="GF3">
        <v>242</v>
      </c>
      <c r="GG3" t="s">
        <v>218</v>
      </c>
      <c r="GH3">
        <v>18</v>
      </c>
      <c r="GI3">
        <f t="shared" ref="GI3:GI34" si="55">SUM(GC3:GH3)</f>
        <v>494</v>
      </c>
      <c r="GJ3">
        <f t="shared" ref="GJ3:GJ34" si="56">GC3/$GI3</f>
        <v>7.28744939271255E-2</v>
      </c>
      <c r="GK3">
        <f t="shared" ref="GK3:GK34" si="57">GD3/$GI3</f>
        <v>5.4655870445344132E-2</v>
      </c>
      <c r="GL3">
        <f t="shared" ref="GL3:GL34" si="58">GE3/$GI3</f>
        <v>0.34615384615384615</v>
      </c>
      <c r="GM3">
        <f t="shared" ref="GM3:GM34" si="59">GF3/$GI3</f>
        <v>0.48987854251012147</v>
      </c>
      <c r="GN3" t="s">
        <v>218</v>
      </c>
      <c r="GO3">
        <f t="shared" ref="GO3:GO34" si="60">GH3/$GI3</f>
        <v>3.643724696356275E-2</v>
      </c>
      <c r="GP3">
        <v>67</v>
      </c>
      <c r="GQ3">
        <v>24</v>
      </c>
      <c r="GR3">
        <v>176</v>
      </c>
      <c r="GS3">
        <v>157</v>
      </c>
      <c r="GT3" t="s">
        <v>218</v>
      </c>
      <c r="GU3">
        <v>34</v>
      </c>
      <c r="GV3">
        <f t="shared" ref="GV3:GV34" si="61">SUM(GP3:GU3)</f>
        <v>458</v>
      </c>
      <c r="GW3">
        <f t="shared" ref="GW3:GW34" si="62">GP3/$GV3</f>
        <v>0.14628820960698691</v>
      </c>
      <c r="GX3">
        <f t="shared" ref="GX3:GX34" si="63">GQ3/$GV3</f>
        <v>5.2401746724890827E-2</v>
      </c>
      <c r="GY3">
        <f t="shared" ref="GY3:GY34" si="64">GR3/$GV3</f>
        <v>0.38427947598253276</v>
      </c>
      <c r="GZ3">
        <f t="shared" ref="GZ3:GZ34" si="65">GS3/$GV3</f>
        <v>0.34279475982532753</v>
      </c>
      <c r="HA3" t="s">
        <v>218</v>
      </c>
      <c r="HB3">
        <f t="shared" ref="HB3:HB34" si="66">GU3/$GV3</f>
        <v>7.4235807860262015E-2</v>
      </c>
    </row>
    <row r="4" spans="1:210">
      <c r="A4" t="s">
        <v>219</v>
      </c>
      <c r="B4" t="s">
        <v>214</v>
      </c>
      <c r="C4" t="s">
        <v>220</v>
      </c>
      <c r="D4" t="s">
        <v>221</v>
      </c>
      <c r="E4" t="s">
        <v>222</v>
      </c>
      <c r="F4">
        <v>102</v>
      </c>
      <c r="G4">
        <v>99</v>
      </c>
      <c r="H4">
        <v>92</v>
      </c>
      <c r="I4">
        <v>74</v>
      </c>
      <c r="J4">
        <v>365</v>
      </c>
      <c r="K4" t="s">
        <v>218</v>
      </c>
      <c r="L4">
        <v>333</v>
      </c>
      <c r="M4">
        <f t="shared" si="0"/>
        <v>640</v>
      </c>
      <c r="N4">
        <f t="shared" si="1"/>
        <v>0.15937499999999999</v>
      </c>
      <c r="O4">
        <f t="shared" si="2"/>
        <v>0.15468750000000001</v>
      </c>
      <c r="P4">
        <f t="shared" si="3"/>
        <v>0.11562500000000001</v>
      </c>
      <c r="Q4">
        <f t="shared" si="4"/>
        <v>0.5703125</v>
      </c>
      <c r="R4" t="s">
        <v>218</v>
      </c>
      <c r="S4">
        <v>123</v>
      </c>
      <c r="T4">
        <v>85</v>
      </c>
      <c r="U4">
        <v>76</v>
      </c>
      <c r="V4">
        <v>91</v>
      </c>
      <c r="W4">
        <v>402</v>
      </c>
      <c r="X4" t="s">
        <v>218</v>
      </c>
      <c r="Y4">
        <v>0</v>
      </c>
      <c r="Z4">
        <v>389</v>
      </c>
      <c r="AA4">
        <f t="shared" si="5"/>
        <v>701</v>
      </c>
      <c r="AB4">
        <f t="shared" si="6"/>
        <v>0.17546362339514979</v>
      </c>
      <c r="AC4">
        <f t="shared" si="7"/>
        <v>0.12125534950071326</v>
      </c>
      <c r="AD4">
        <f t="shared" si="8"/>
        <v>0.12981455064194009</v>
      </c>
      <c r="AE4">
        <f t="shared" si="9"/>
        <v>0.57346647646219684</v>
      </c>
      <c r="AF4" t="s">
        <v>218</v>
      </c>
      <c r="AG4">
        <v>98</v>
      </c>
      <c r="AH4">
        <v>61</v>
      </c>
      <c r="AI4">
        <v>60</v>
      </c>
      <c r="AJ4">
        <v>60</v>
      </c>
      <c r="AK4">
        <v>390</v>
      </c>
      <c r="AL4" t="s">
        <v>218</v>
      </c>
      <c r="AM4">
        <v>0</v>
      </c>
      <c r="AN4">
        <v>321</v>
      </c>
      <c r="AO4">
        <f t="shared" si="10"/>
        <v>609</v>
      </c>
      <c r="AP4">
        <f t="shared" si="11"/>
        <v>0.16091954022988506</v>
      </c>
      <c r="AQ4">
        <f t="shared" si="12"/>
        <v>0.10016420361247948</v>
      </c>
      <c r="AR4">
        <f t="shared" si="13"/>
        <v>9.8522167487684734E-2</v>
      </c>
      <c r="AS4">
        <f t="shared" si="14"/>
        <v>0.64039408866995073</v>
      </c>
      <c r="AT4" t="s">
        <v>218</v>
      </c>
      <c r="AU4">
        <v>110</v>
      </c>
      <c r="AV4">
        <v>45</v>
      </c>
      <c r="AW4">
        <v>43</v>
      </c>
      <c r="AX4">
        <v>70</v>
      </c>
      <c r="AY4">
        <v>406</v>
      </c>
      <c r="AZ4" t="s">
        <v>218</v>
      </c>
      <c r="BA4">
        <v>0</v>
      </c>
      <c r="BB4">
        <v>376</v>
      </c>
      <c r="BC4">
        <f t="shared" si="15"/>
        <v>631</v>
      </c>
      <c r="BD4">
        <f t="shared" si="16"/>
        <v>0.17432646592709986</v>
      </c>
      <c r="BE4">
        <f t="shared" si="17"/>
        <v>7.1315372424722662E-2</v>
      </c>
      <c r="BF4">
        <f t="shared" si="18"/>
        <v>0.11093502377179081</v>
      </c>
      <c r="BG4">
        <f t="shared" si="19"/>
        <v>0.64342313787638672</v>
      </c>
      <c r="BH4" t="s">
        <v>218</v>
      </c>
      <c r="BI4">
        <v>91</v>
      </c>
      <c r="BJ4">
        <v>51</v>
      </c>
      <c r="BK4">
        <v>32</v>
      </c>
      <c r="BL4">
        <v>90</v>
      </c>
      <c r="BM4">
        <v>574</v>
      </c>
      <c r="BN4" t="s">
        <v>218</v>
      </c>
      <c r="BO4">
        <v>0</v>
      </c>
      <c r="BP4">
        <v>511</v>
      </c>
      <c r="BQ4">
        <f t="shared" si="20"/>
        <v>806</v>
      </c>
      <c r="BR4">
        <f t="shared" si="21"/>
        <v>0.11290322580645161</v>
      </c>
      <c r="BS4">
        <f t="shared" si="22"/>
        <v>6.3275434243176179E-2</v>
      </c>
      <c r="BT4">
        <f t="shared" si="23"/>
        <v>0.11166253101736973</v>
      </c>
      <c r="BU4">
        <f t="shared" si="24"/>
        <v>0.71215880893300243</v>
      </c>
      <c r="BV4" t="s">
        <v>218</v>
      </c>
      <c r="BW4">
        <v>139</v>
      </c>
      <c r="BX4">
        <v>51</v>
      </c>
      <c r="BY4">
        <v>40</v>
      </c>
      <c r="BZ4">
        <v>92</v>
      </c>
      <c r="CA4">
        <v>481</v>
      </c>
      <c r="CB4" t="s">
        <v>218</v>
      </c>
      <c r="CC4">
        <v>0</v>
      </c>
      <c r="CD4">
        <v>439</v>
      </c>
      <c r="CE4">
        <v>42</v>
      </c>
      <c r="CF4">
        <v>40</v>
      </c>
      <c r="CG4">
        <v>182</v>
      </c>
      <c r="CH4">
        <v>56</v>
      </c>
      <c r="CI4">
        <v>91</v>
      </c>
      <c r="CJ4">
        <v>386</v>
      </c>
      <c r="CK4">
        <v>45</v>
      </c>
      <c r="CL4">
        <f t="shared" si="25"/>
        <v>805</v>
      </c>
      <c r="CM4">
        <f t="shared" si="26"/>
        <v>0.17267080745341615</v>
      </c>
      <c r="CN4">
        <f t="shared" si="27"/>
        <v>6.3354037267080748E-2</v>
      </c>
      <c r="CO4">
        <f t="shared" si="28"/>
        <v>0.11428571428571428</v>
      </c>
      <c r="CP4">
        <f t="shared" si="29"/>
        <v>0.5975155279503106</v>
      </c>
      <c r="CQ4" t="s">
        <v>218</v>
      </c>
      <c r="CR4">
        <f t="shared" si="30"/>
        <v>5.2173913043478258E-2</v>
      </c>
      <c r="CS4">
        <v>113</v>
      </c>
      <c r="CT4">
        <v>39</v>
      </c>
      <c r="CU4">
        <v>34</v>
      </c>
      <c r="CV4">
        <v>55</v>
      </c>
      <c r="CW4">
        <v>436</v>
      </c>
      <c r="CX4" t="s">
        <v>218</v>
      </c>
      <c r="CY4">
        <v>0</v>
      </c>
      <c r="CZ4">
        <v>401</v>
      </c>
      <c r="DA4">
        <v>4</v>
      </c>
      <c r="DB4">
        <v>19</v>
      </c>
      <c r="DC4">
        <v>150</v>
      </c>
      <c r="DD4">
        <v>38</v>
      </c>
      <c r="DE4">
        <v>63</v>
      </c>
      <c r="DF4">
        <v>328</v>
      </c>
      <c r="DG4">
        <v>30</v>
      </c>
      <c r="DH4">
        <f t="shared" si="31"/>
        <v>647</v>
      </c>
      <c r="DI4">
        <f t="shared" si="32"/>
        <v>0.17465224111282843</v>
      </c>
      <c r="DJ4">
        <f t="shared" si="33"/>
        <v>6.0278207109737247E-2</v>
      </c>
      <c r="DK4">
        <f t="shared" si="34"/>
        <v>8.5007727975270481E-2</v>
      </c>
      <c r="DL4">
        <f t="shared" si="35"/>
        <v>0.67387944358578056</v>
      </c>
      <c r="DM4" t="s">
        <v>218</v>
      </c>
      <c r="DN4">
        <f t="shared" si="36"/>
        <v>6.1823802163833074E-3</v>
      </c>
      <c r="DO4">
        <v>97</v>
      </c>
      <c r="DP4">
        <v>22</v>
      </c>
      <c r="DQ4">
        <v>8</v>
      </c>
      <c r="DR4">
        <v>38</v>
      </c>
      <c r="DS4">
        <v>381</v>
      </c>
      <c r="DT4" t="s">
        <v>218</v>
      </c>
      <c r="DU4">
        <v>0</v>
      </c>
      <c r="DV4">
        <v>344</v>
      </c>
      <c r="DW4">
        <v>15</v>
      </c>
      <c r="DX4">
        <v>22</v>
      </c>
      <c r="DY4">
        <v>146</v>
      </c>
      <c r="DZ4">
        <v>17</v>
      </c>
      <c r="EA4">
        <v>43</v>
      </c>
      <c r="EB4">
        <v>294</v>
      </c>
      <c r="EC4">
        <v>25</v>
      </c>
      <c r="ED4">
        <f t="shared" si="37"/>
        <v>553</v>
      </c>
      <c r="EE4">
        <f t="shared" si="38"/>
        <v>0.17540687160940324</v>
      </c>
      <c r="EF4">
        <f t="shared" si="39"/>
        <v>3.9783001808318265E-2</v>
      </c>
      <c r="EG4">
        <f t="shared" si="40"/>
        <v>6.8716094032549732E-2</v>
      </c>
      <c r="EH4">
        <f t="shared" si="41"/>
        <v>0.68896925858951175</v>
      </c>
      <c r="EI4" t="s">
        <v>218</v>
      </c>
      <c r="EJ4">
        <f t="shared" si="42"/>
        <v>2.7124773960216998E-2</v>
      </c>
      <c r="EP4" t="s">
        <v>218</v>
      </c>
      <c r="EZ4">
        <f t="shared" si="43"/>
        <v>0</v>
      </c>
      <c r="FA4" t="e">
        <f t="shared" si="44"/>
        <v>#DIV/0!</v>
      </c>
      <c r="FB4" t="e">
        <f t="shared" si="45"/>
        <v>#DIV/0!</v>
      </c>
      <c r="FC4" t="e">
        <f t="shared" si="46"/>
        <v>#DIV/0!</v>
      </c>
      <c r="FD4" t="e">
        <f t="shared" si="47"/>
        <v>#DIV/0!</v>
      </c>
      <c r="FE4" t="s">
        <v>218</v>
      </c>
      <c r="FF4" t="e">
        <f t="shared" si="48"/>
        <v>#DIV/0!</v>
      </c>
      <c r="FG4">
        <v>50.1</v>
      </c>
      <c r="FH4">
        <v>68</v>
      </c>
      <c r="FI4">
        <v>2.7400000000000001E-2</v>
      </c>
      <c r="FJ4">
        <v>87126</v>
      </c>
      <c r="FK4">
        <v>8.5800000000000001E-2</v>
      </c>
      <c r="FL4">
        <v>0.91049999999999998</v>
      </c>
      <c r="FM4">
        <v>0.18959999999999999</v>
      </c>
      <c r="FN4">
        <v>0.16120000000000001</v>
      </c>
      <c r="FO4">
        <v>0.23069999999999999</v>
      </c>
      <c r="FP4">
        <v>93</v>
      </c>
      <c r="FQ4">
        <v>51</v>
      </c>
      <c r="FR4">
        <v>15</v>
      </c>
      <c r="FS4">
        <v>277</v>
      </c>
      <c r="FT4" t="s">
        <v>218</v>
      </c>
      <c r="FU4">
        <v>30</v>
      </c>
      <c r="FV4">
        <f t="shared" si="49"/>
        <v>466</v>
      </c>
      <c r="FW4" s="12">
        <f t="shared" si="50"/>
        <v>0.19957081545064378</v>
      </c>
      <c r="FX4" s="12">
        <f t="shared" si="51"/>
        <v>0.10944206008583691</v>
      </c>
      <c r="FY4" s="12">
        <f t="shared" si="52"/>
        <v>3.2188841201716736E-2</v>
      </c>
      <c r="FZ4" s="12">
        <f t="shared" si="53"/>
        <v>0.59442060085836912</v>
      </c>
      <c r="GA4" t="s">
        <v>218</v>
      </c>
      <c r="GB4" s="12">
        <f t="shared" si="54"/>
        <v>6.4377682403433473E-2</v>
      </c>
      <c r="GC4">
        <v>71</v>
      </c>
      <c r="GD4">
        <v>51</v>
      </c>
      <c r="GE4">
        <v>12</v>
      </c>
      <c r="GF4">
        <v>317</v>
      </c>
      <c r="GG4" t="s">
        <v>218</v>
      </c>
      <c r="GH4">
        <v>22</v>
      </c>
      <c r="GI4">
        <f t="shared" si="55"/>
        <v>473</v>
      </c>
      <c r="GJ4">
        <f t="shared" si="56"/>
        <v>0.15010570824524314</v>
      </c>
      <c r="GK4">
        <f t="shared" si="57"/>
        <v>0.10782241014799154</v>
      </c>
      <c r="GL4">
        <f t="shared" si="58"/>
        <v>2.5369978858350951E-2</v>
      </c>
      <c r="GM4">
        <f t="shared" si="59"/>
        <v>0.67019027484143767</v>
      </c>
      <c r="GN4" t="s">
        <v>218</v>
      </c>
      <c r="GO4">
        <f t="shared" si="60"/>
        <v>4.6511627906976744E-2</v>
      </c>
      <c r="GP4">
        <v>114</v>
      </c>
      <c r="GQ4">
        <v>50</v>
      </c>
      <c r="GR4">
        <v>18</v>
      </c>
      <c r="GS4">
        <v>237</v>
      </c>
      <c r="GT4" t="s">
        <v>218</v>
      </c>
      <c r="GU4">
        <v>38</v>
      </c>
      <c r="GV4">
        <f t="shared" si="61"/>
        <v>457</v>
      </c>
      <c r="GW4">
        <f t="shared" si="62"/>
        <v>0.24945295404814005</v>
      </c>
      <c r="GX4">
        <f t="shared" si="63"/>
        <v>0.10940919037199125</v>
      </c>
      <c r="GY4">
        <f t="shared" si="64"/>
        <v>3.9387308533916851E-2</v>
      </c>
      <c r="GZ4">
        <f t="shared" si="65"/>
        <v>0.51859956236323856</v>
      </c>
      <c r="HA4" t="s">
        <v>218</v>
      </c>
      <c r="HB4">
        <f t="shared" si="66"/>
        <v>8.3150984682713341E-2</v>
      </c>
    </row>
    <row r="5" spans="1:210">
      <c r="A5" t="s">
        <v>223</v>
      </c>
      <c r="B5" t="s">
        <v>214</v>
      </c>
      <c r="C5" t="s">
        <v>224</v>
      </c>
      <c r="D5" t="s">
        <v>225</v>
      </c>
      <c r="E5" t="s">
        <v>226</v>
      </c>
      <c r="F5">
        <v>14</v>
      </c>
      <c r="G5">
        <v>31</v>
      </c>
      <c r="H5">
        <v>30</v>
      </c>
      <c r="I5">
        <v>137</v>
      </c>
      <c r="J5">
        <v>335</v>
      </c>
      <c r="K5" t="s">
        <v>218</v>
      </c>
      <c r="L5">
        <v>332</v>
      </c>
      <c r="M5">
        <f t="shared" si="0"/>
        <v>517</v>
      </c>
      <c r="N5">
        <f t="shared" si="1"/>
        <v>2.7079303675048357E-2</v>
      </c>
      <c r="O5">
        <f t="shared" si="2"/>
        <v>5.9961315280464215E-2</v>
      </c>
      <c r="P5">
        <f t="shared" si="3"/>
        <v>0.26499032882011603</v>
      </c>
      <c r="Q5">
        <f t="shared" si="4"/>
        <v>0.6479690522243714</v>
      </c>
      <c r="R5" t="s">
        <v>218</v>
      </c>
      <c r="S5">
        <v>22</v>
      </c>
      <c r="T5">
        <v>71</v>
      </c>
      <c r="U5">
        <v>69</v>
      </c>
      <c r="V5">
        <v>220</v>
      </c>
      <c r="W5">
        <v>522</v>
      </c>
      <c r="X5" t="s">
        <v>218</v>
      </c>
      <c r="Y5">
        <v>0</v>
      </c>
      <c r="Z5">
        <v>492</v>
      </c>
      <c r="AA5">
        <f t="shared" si="5"/>
        <v>835</v>
      </c>
      <c r="AB5">
        <f t="shared" si="6"/>
        <v>2.6347305389221556E-2</v>
      </c>
      <c r="AC5">
        <f t="shared" si="7"/>
        <v>8.5029940119760478E-2</v>
      </c>
      <c r="AD5">
        <f t="shared" si="8"/>
        <v>0.26347305389221559</v>
      </c>
      <c r="AE5">
        <f t="shared" si="9"/>
        <v>0.62514970059880237</v>
      </c>
      <c r="AF5" t="s">
        <v>218</v>
      </c>
      <c r="AG5">
        <v>10</v>
      </c>
      <c r="AH5">
        <v>48</v>
      </c>
      <c r="AI5">
        <v>38</v>
      </c>
      <c r="AJ5">
        <v>237</v>
      </c>
      <c r="AK5">
        <v>505</v>
      </c>
      <c r="AL5" t="s">
        <v>218</v>
      </c>
      <c r="AM5">
        <v>0</v>
      </c>
      <c r="AN5">
        <v>384</v>
      </c>
      <c r="AO5">
        <f t="shared" si="10"/>
        <v>800</v>
      </c>
      <c r="AP5">
        <f t="shared" si="11"/>
        <v>1.2500000000000001E-2</v>
      </c>
      <c r="AQ5">
        <f t="shared" si="12"/>
        <v>0.06</v>
      </c>
      <c r="AR5">
        <f t="shared" si="13"/>
        <v>0.29625000000000001</v>
      </c>
      <c r="AS5">
        <f t="shared" si="14"/>
        <v>0.63124999999999998</v>
      </c>
      <c r="AT5" t="s">
        <v>218</v>
      </c>
      <c r="AU5">
        <v>29</v>
      </c>
      <c r="AV5">
        <v>28</v>
      </c>
      <c r="AW5">
        <v>23</v>
      </c>
      <c r="AX5">
        <v>233</v>
      </c>
      <c r="AY5">
        <v>366</v>
      </c>
      <c r="AZ5" t="s">
        <v>218</v>
      </c>
      <c r="BA5">
        <v>0</v>
      </c>
      <c r="BB5">
        <v>360</v>
      </c>
      <c r="BC5">
        <f t="shared" si="15"/>
        <v>656</v>
      </c>
      <c r="BD5">
        <f t="shared" si="16"/>
        <v>4.4207317073170729E-2</v>
      </c>
      <c r="BE5">
        <f t="shared" si="17"/>
        <v>4.2682926829268296E-2</v>
      </c>
      <c r="BF5">
        <f t="shared" si="18"/>
        <v>0.35518292682926828</v>
      </c>
      <c r="BG5">
        <f t="shared" si="19"/>
        <v>0.55792682926829273</v>
      </c>
      <c r="BH5" t="s">
        <v>218</v>
      </c>
      <c r="BI5">
        <v>11</v>
      </c>
      <c r="BJ5">
        <v>14</v>
      </c>
      <c r="BK5">
        <v>12</v>
      </c>
      <c r="BL5">
        <v>213</v>
      </c>
      <c r="BM5">
        <v>392</v>
      </c>
      <c r="BN5" t="s">
        <v>218</v>
      </c>
      <c r="BO5">
        <v>0</v>
      </c>
      <c r="BP5">
        <v>382</v>
      </c>
      <c r="BQ5">
        <f t="shared" si="20"/>
        <v>630</v>
      </c>
      <c r="BR5">
        <f t="shared" si="21"/>
        <v>1.7460317460317461E-2</v>
      </c>
      <c r="BS5">
        <f t="shared" si="22"/>
        <v>2.2222222222222223E-2</v>
      </c>
      <c r="BT5">
        <f t="shared" si="23"/>
        <v>0.33809523809523812</v>
      </c>
      <c r="BU5">
        <f t="shared" si="24"/>
        <v>0.62222222222222223</v>
      </c>
      <c r="BV5" t="s">
        <v>218</v>
      </c>
      <c r="BW5">
        <v>16</v>
      </c>
      <c r="BX5">
        <v>37</v>
      </c>
      <c r="BY5">
        <v>24</v>
      </c>
      <c r="BZ5">
        <v>251</v>
      </c>
      <c r="CA5">
        <v>302</v>
      </c>
      <c r="CB5" t="s">
        <v>218</v>
      </c>
      <c r="CC5">
        <v>0</v>
      </c>
      <c r="CD5">
        <v>284</v>
      </c>
      <c r="CE5">
        <v>21</v>
      </c>
      <c r="CF5">
        <v>132</v>
      </c>
      <c r="CG5">
        <v>25</v>
      </c>
      <c r="CH5">
        <v>37</v>
      </c>
      <c r="CI5">
        <v>244</v>
      </c>
      <c r="CJ5">
        <v>262</v>
      </c>
      <c r="CK5">
        <v>50</v>
      </c>
      <c r="CL5">
        <f t="shared" si="25"/>
        <v>627</v>
      </c>
      <c r="CM5">
        <f t="shared" si="26"/>
        <v>2.5518341307814992E-2</v>
      </c>
      <c r="CN5">
        <f t="shared" si="27"/>
        <v>5.9011164274322167E-2</v>
      </c>
      <c r="CO5">
        <f t="shared" si="28"/>
        <v>0.40031897926634769</v>
      </c>
      <c r="CP5">
        <f t="shared" si="29"/>
        <v>0.48165869218500795</v>
      </c>
      <c r="CQ5" t="s">
        <v>218</v>
      </c>
      <c r="CR5">
        <f t="shared" si="30"/>
        <v>3.3492822966507178E-2</v>
      </c>
      <c r="CS5">
        <v>22</v>
      </c>
      <c r="CT5">
        <v>18</v>
      </c>
      <c r="CU5">
        <v>9</v>
      </c>
      <c r="CV5">
        <v>286</v>
      </c>
      <c r="CW5">
        <v>409</v>
      </c>
      <c r="CX5" t="s">
        <v>218</v>
      </c>
      <c r="CY5">
        <v>0</v>
      </c>
      <c r="CZ5">
        <v>349</v>
      </c>
      <c r="DA5">
        <v>29</v>
      </c>
      <c r="DB5">
        <v>93</v>
      </c>
      <c r="DC5">
        <v>37</v>
      </c>
      <c r="DD5">
        <v>17</v>
      </c>
      <c r="DE5">
        <v>284</v>
      </c>
      <c r="DF5">
        <v>301</v>
      </c>
      <c r="DG5">
        <v>83</v>
      </c>
      <c r="DH5">
        <f t="shared" si="31"/>
        <v>764</v>
      </c>
      <c r="DI5">
        <f t="shared" si="32"/>
        <v>2.8795811518324606E-2</v>
      </c>
      <c r="DJ5">
        <f t="shared" si="33"/>
        <v>2.356020942408377E-2</v>
      </c>
      <c r="DK5">
        <f t="shared" si="34"/>
        <v>0.37434554973821987</v>
      </c>
      <c r="DL5">
        <f t="shared" si="35"/>
        <v>0.53534031413612571</v>
      </c>
      <c r="DM5" t="s">
        <v>218</v>
      </c>
      <c r="DN5">
        <f t="shared" si="36"/>
        <v>3.7958115183246072E-2</v>
      </c>
      <c r="DO5">
        <v>50</v>
      </c>
      <c r="DP5">
        <v>31</v>
      </c>
      <c r="DQ5">
        <v>16</v>
      </c>
      <c r="DR5">
        <v>282</v>
      </c>
      <c r="DS5">
        <v>318</v>
      </c>
      <c r="DT5" t="s">
        <v>218</v>
      </c>
      <c r="DU5">
        <v>0</v>
      </c>
      <c r="DV5">
        <v>295</v>
      </c>
      <c r="DW5">
        <v>30</v>
      </c>
      <c r="DX5">
        <v>143</v>
      </c>
      <c r="DY5">
        <v>50</v>
      </c>
      <c r="DZ5">
        <v>33</v>
      </c>
      <c r="EA5">
        <v>291</v>
      </c>
      <c r="EB5">
        <v>226</v>
      </c>
      <c r="EC5">
        <v>68</v>
      </c>
      <c r="ED5">
        <f t="shared" si="37"/>
        <v>711</v>
      </c>
      <c r="EE5">
        <f t="shared" si="38"/>
        <v>7.0323488045007029E-2</v>
      </c>
      <c r="EF5">
        <f t="shared" si="39"/>
        <v>4.360056258790436E-2</v>
      </c>
      <c r="EG5">
        <f t="shared" si="40"/>
        <v>0.39662447257383965</v>
      </c>
      <c r="EH5">
        <f t="shared" si="41"/>
        <v>0.4472573839662447</v>
      </c>
      <c r="EI5" t="s">
        <v>218</v>
      </c>
      <c r="EJ5">
        <f t="shared" si="42"/>
        <v>4.2194092827004218E-2</v>
      </c>
      <c r="EK5">
        <v>42</v>
      </c>
      <c r="EL5">
        <v>23</v>
      </c>
      <c r="EM5">
        <v>8</v>
      </c>
      <c r="EN5">
        <v>258</v>
      </c>
      <c r="EO5">
        <v>347</v>
      </c>
      <c r="EP5" t="s">
        <v>218</v>
      </c>
      <c r="EQ5">
        <v>0</v>
      </c>
      <c r="ER5">
        <v>308</v>
      </c>
      <c r="ES5">
        <v>32</v>
      </c>
      <c r="EU5">
        <v>65</v>
      </c>
      <c r="EV5">
        <v>23</v>
      </c>
      <c r="EW5">
        <v>273</v>
      </c>
      <c r="EX5">
        <v>238</v>
      </c>
      <c r="EY5">
        <v>73</v>
      </c>
      <c r="EZ5">
        <f t="shared" si="43"/>
        <v>702</v>
      </c>
      <c r="FA5">
        <f t="shared" si="44"/>
        <v>5.9829059829059832E-2</v>
      </c>
      <c r="FB5">
        <f t="shared" si="45"/>
        <v>3.2763532763532763E-2</v>
      </c>
      <c r="FC5">
        <f t="shared" si="46"/>
        <v>0.36752136752136755</v>
      </c>
      <c r="FD5">
        <f t="shared" si="47"/>
        <v>0.49430199430199429</v>
      </c>
      <c r="FE5" t="s">
        <v>218</v>
      </c>
      <c r="FF5">
        <f t="shared" si="48"/>
        <v>4.5584045584045586E-2</v>
      </c>
      <c r="FG5">
        <v>44</v>
      </c>
      <c r="FH5">
        <v>125</v>
      </c>
      <c r="FI5">
        <v>3.2199999999999999E-2</v>
      </c>
      <c r="FJ5">
        <v>69706</v>
      </c>
      <c r="FK5">
        <v>0.1522</v>
      </c>
      <c r="FL5">
        <v>0.88449999999999995</v>
      </c>
      <c r="FM5">
        <v>0.17899999999999999</v>
      </c>
      <c r="FN5">
        <v>0.14799999999999999</v>
      </c>
      <c r="FO5">
        <v>0.22450000000000001</v>
      </c>
      <c r="FP5">
        <v>34</v>
      </c>
      <c r="FQ5">
        <v>15</v>
      </c>
      <c r="FR5">
        <v>200</v>
      </c>
      <c r="FS5">
        <v>226</v>
      </c>
      <c r="FT5" t="s">
        <v>218</v>
      </c>
      <c r="FU5">
        <v>51</v>
      </c>
      <c r="FV5">
        <f t="shared" si="49"/>
        <v>526</v>
      </c>
      <c r="FW5" s="12">
        <f t="shared" si="50"/>
        <v>6.4638783269961975E-2</v>
      </c>
      <c r="FX5" s="12">
        <f t="shared" si="51"/>
        <v>2.8517110266159697E-2</v>
      </c>
      <c r="FY5" s="12">
        <f t="shared" si="52"/>
        <v>0.38022813688212925</v>
      </c>
      <c r="FZ5" s="12">
        <f t="shared" si="53"/>
        <v>0.42965779467680609</v>
      </c>
      <c r="GA5" t="s">
        <v>218</v>
      </c>
      <c r="GB5" s="12">
        <f t="shared" si="54"/>
        <v>9.6958174904942962E-2</v>
      </c>
      <c r="GC5">
        <v>30</v>
      </c>
      <c r="GD5">
        <v>15</v>
      </c>
      <c r="GE5">
        <v>179</v>
      </c>
      <c r="GF5">
        <v>271</v>
      </c>
      <c r="GG5" t="s">
        <v>218</v>
      </c>
      <c r="GH5">
        <v>33</v>
      </c>
      <c r="GI5">
        <f t="shared" si="55"/>
        <v>528</v>
      </c>
      <c r="GJ5">
        <f t="shared" si="56"/>
        <v>5.6818181818181816E-2</v>
      </c>
      <c r="GK5">
        <f t="shared" si="57"/>
        <v>2.8409090909090908E-2</v>
      </c>
      <c r="GL5">
        <f t="shared" si="58"/>
        <v>0.33901515151515149</v>
      </c>
      <c r="GM5">
        <f t="shared" si="59"/>
        <v>0.5132575757575758</v>
      </c>
      <c r="GN5" t="s">
        <v>218</v>
      </c>
      <c r="GO5">
        <f t="shared" si="60"/>
        <v>6.25E-2</v>
      </c>
      <c r="GP5">
        <v>37</v>
      </c>
      <c r="GQ5">
        <v>14</v>
      </c>
      <c r="GR5">
        <v>221</v>
      </c>
      <c r="GS5">
        <v>180</v>
      </c>
      <c r="GT5" t="s">
        <v>218</v>
      </c>
      <c r="GU5">
        <v>69</v>
      </c>
      <c r="GV5">
        <f t="shared" si="61"/>
        <v>521</v>
      </c>
      <c r="GW5">
        <f t="shared" si="62"/>
        <v>7.1017274472168906E-2</v>
      </c>
      <c r="GX5">
        <f t="shared" si="63"/>
        <v>2.6871401151631478E-2</v>
      </c>
      <c r="GY5">
        <f t="shared" si="64"/>
        <v>0.42418426103646834</v>
      </c>
      <c r="GZ5">
        <f t="shared" si="65"/>
        <v>0.34548944337811899</v>
      </c>
      <c r="HA5" t="s">
        <v>218</v>
      </c>
      <c r="HB5">
        <f t="shared" si="66"/>
        <v>0.1324376199616123</v>
      </c>
    </row>
    <row r="6" spans="1:210">
      <c r="A6" t="s">
        <v>227</v>
      </c>
      <c r="B6" t="s">
        <v>228</v>
      </c>
      <c r="C6" t="s">
        <v>229</v>
      </c>
      <c r="D6" t="s">
        <v>225</v>
      </c>
      <c r="E6" t="s">
        <v>226</v>
      </c>
      <c r="F6">
        <v>14</v>
      </c>
      <c r="G6">
        <v>8</v>
      </c>
      <c r="H6">
        <v>1</v>
      </c>
      <c r="I6">
        <v>278</v>
      </c>
      <c r="J6">
        <v>595</v>
      </c>
      <c r="K6">
        <v>343</v>
      </c>
      <c r="L6">
        <v>530</v>
      </c>
      <c r="M6">
        <f t="shared" si="0"/>
        <v>1238</v>
      </c>
      <c r="N6">
        <f t="shared" si="1"/>
        <v>1.1308562197092083E-2</v>
      </c>
      <c r="O6">
        <f t="shared" si="2"/>
        <v>6.462035541195477E-3</v>
      </c>
      <c r="P6">
        <f t="shared" si="3"/>
        <v>0.2245557350565428</v>
      </c>
      <c r="Q6">
        <f t="shared" si="4"/>
        <v>0.48061389337641358</v>
      </c>
      <c r="R6">
        <f>K6/$M6</f>
        <v>0.27705977382875607</v>
      </c>
      <c r="S6">
        <v>13</v>
      </c>
      <c r="T6">
        <v>11</v>
      </c>
      <c r="U6">
        <v>1</v>
      </c>
      <c r="V6">
        <v>207</v>
      </c>
      <c r="W6">
        <v>889</v>
      </c>
      <c r="X6">
        <v>403</v>
      </c>
      <c r="Y6">
        <v>283</v>
      </c>
      <c r="Z6">
        <v>594</v>
      </c>
      <c r="AA6">
        <f t="shared" si="5"/>
        <v>1523</v>
      </c>
      <c r="AB6">
        <f t="shared" si="6"/>
        <v>8.5357846355876565E-3</v>
      </c>
      <c r="AC6">
        <f t="shared" si="7"/>
        <v>7.222586999343401E-3</v>
      </c>
      <c r="AD6">
        <f t="shared" si="8"/>
        <v>0.13591595535128037</v>
      </c>
      <c r="AE6">
        <f t="shared" si="9"/>
        <v>0.58371634931057126</v>
      </c>
      <c r="AF6">
        <f>X6/$AA6</f>
        <v>0.26460932370321733</v>
      </c>
      <c r="AG6">
        <v>21</v>
      </c>
      <c r="AH6">
        <v>5</v>
      </c>
      <c r="AI6">
        <v>0</v>
      </c>
      <c r="AJ6">
        <v>127</v>
      </c>
      <c r="AK6">
        <v>663</v>
      </c>
      <c r="AL6">
        <v>395</v>
      </c>
      <c r="AM6">
        <v>170</v>
      </c>
      <c r="AN6">
        <v>510</v>
      </c>
      <c r="AO6">
        <f t="shared" si="10"/>
        <v>1211</v>
      </c>
      <c r="AP6">
        <f t="shared" si="11"/>
        <v>1.7341040462427744E-2</v>
      </c>
      <c r="AQ6">
        <f t="shared" si="12"/>
        <v>4.1288191577208916E-3</v>
      </c>
      <c r="AR6">
        <f t="shared" si="13"/>
        <v>0.10487200660611065</v>
      </c>
      <c r="AS6">
        <f t="shared" si="14"/>
        <v>0.54748142031379021</v>
      </c>
      <c r="AT6">
        <f>AL6/$AO6</f>
        <v>0.32617671345995047</v>
      </c>
      <c r="AU6">
        <v>59</v>
      </c>
      <c r="AV6">
        <v>3</v>
      </c>
      <c r="AW6">
        <v>0</v>
      </c>
      <c r="AX6">
        <v>243</v>
      </c>
      <c r="AY6">
        <v>811</v>
      </c>
      <c r="AZ6">
        <v>335</v>
      </c>
      <c r="BA6">
        <v>261</v>
      </c>
      <c r="BB6">
        <v>509</v>
      </c>
      <c r="BC6">
        <f t="shared" si="15"/>
        <v>1451</v>
      </c>
      <c r="BD6">
        <f t="shared" si="16"/>
        <v>4.0661612680909717E-2</v>
      </c>
      <c r="BE6">
        <f t="shared" si="17"/>
        <v>2.0675396278428669E-3</v>
      </c>
      <c r="BF6">
        <f t="shared" si="18"/>
        <v>0.16747070985527224</v>
      </c>
      <c r="BG6">
        <f t="shared" si="19"/>
        <v>0.55892487939352176</v>
      </c>
      <c r="BH6">
        <f>AZ6/$BC6</f>
        <v>0.23087525844245349</v>
      </c>
      <c r="BI6">
        <v>37</v>
      </c>
      <c r="BJ6">
        <v>6</v>
      </c>
      <c r="BK6">
        <v>1</v>
      </c>
      <c r="BL6">
        <v>238</v>
      </c>
      <c r="BM6">
        <v>705</v>
      </c>
      <c r="BN6">
        <v>223</v>
      </c>
      <c r="BO6">
        <v>210</v>
      </c>
      <c r="BP6">
        <v>470</v>
      </c>
      <c r="BQ6">
        <f t="shared" si="20"/>
        <v>1209</v>
      </c>
      <c r="BR6">
        <f t="shared" si="21"/>
        <v>3.0603804797353185E-2</v>
      </c>
      <c r="BS6">
        <f t="shared" si="22"/>
        <v>4.9627791563275434E-3</v>
      </c>
      <c r="BT6">
        <f t="shared" si="23"/>
        <v>0.19685690653432589</v>
      </c>
      <c r="BU6">
        <f t="shared" si="24"/>
        <v>0.5831265508684863</v>
      </c>
      <c r="BV6">
        <f>BN6/$BQ6</f>
        <v>0.18444995864350702</v>
      </c>
      <c r="BW6">
        <v>39</v>
      </c>
      <c r="BX6">
        <v>11</v>
      </c>
      <c r="BY6">
        <v>2</v>
      </c>
      <c r="BZ6">
        <v>322</v>
      </c>
      <c r="CA6">
        <v>664</v>
      </c>
      <c r="CB6">
        <v>254</v>
      </c>
      <c r="CC6">
        <v>198</v>
      </c>
      <c r="CD6">
        <v>552</v>
      </c>
      <c r="CE6">
        <v>1</v>
      </c>
      <c r="CF6">
        <v>24</v>
      </c>
      <c r="CG6">
        <v>59</v>
      </c>
      <c r="CH6">
        <v>12</v>
      </c>
      <c r="CI6">
        <v>310</v>
      </c>
      <c r="CJ6">
        <v>641</v>
      </c>
      <c r="CK6">
        <v>1</v>
      </c>
      <c r="CL6">
        <f t="shared" si="25"/>
        <v>1291</v>
      </c>
      <c r="CM6">
        <f t="shared" si="26"/>
        <v>3.0209140201394268E-2</v>
      </c>
      <c r="CN6">
        <f t="shared" si="27"/>
        <v>8.5205267234701784E-3</v>
      </c>
      <c r="CO6">
        <f t="shared" si="28"/>
        <v>0.24941905499612704</v>
      </c>
      <c r="CP6">
        <f t="shared" si="29"/>
        <v>0.51432997676219983</v>
      </c>
      <c r="CQ6">
        <f>CB6/$CL6</f>
        <v>0.1967467079783114</v>
      </c>
      <c r="CR6">
        <f t="shared" si="30"/>
        <v>7.7459333849728897E-4</v>
      </c>
      <c r="DH6">
        <f t="shared" si="31"/>
        <v>0</v>
      </c>
      <c r="DI6" t="e">
        <f t="shared" si="32"/>
        <v>#DIV/0!</v>
      </c>
      <c r="DJ6" t="e">
        <f t="shared" si="33"/>
        <v>#DIV/0!</v>
      </c>
      <c r="DK6" t="e">
        <f t="shared" si="34"/>
        <v>#DIV/0!</v>
      </c>
      <c r="DL6" t="e">
        <f t="shared" si="35"/>
        <v>#DIV/0!</v>
      </c>
      <c r="DM6" t="e">
        <f>CX6/$DH6</f>
        <v>#DIV/0!</v>
      </c>
      <c r="DN6" t="e">
        <f t="shared" si="36"/>
        <v>#DIV/0!</v>
      </c>
      <c r="DO6">
        <v>37</v>
      </c>
      <c r="DP6">
        <v>15</v>
      </c>
      <c r="DQ6">
        <v>2</v>
      </c>
      <c r="DR6">
        <v>213</v>
      </c>
      <c r="DS6">
        <v>472</v>
      </c>
      <c r="DT6">
        <v>171</v>
      </c>
      <c r="DU6">
        <v>143</v>
      </c>
      <c r="DV6">
        <v>361</v>
      </c>
      <c r="DW6">
        <v>0</v>
      </c>
      <c r="DX6">
        <v>17</v>
      </c>
      <c r="DY6">
        <v>38</v>
      </c>
      <c r="DZ6">
        <v>11</v>
      </c>
      <c r="EA6">
        <v>183</v>
      </c>
      <c r="EB6">
        <v>459</v>
      </c>
      <c r="EC6">
        <v>2</v>
      </c>
      <c r="ED6">
        <f t="shared" si="37"/>
        <v>908</v>
      </c>
      <c r="EE6">
        <f t="shared" si="38"/>
        <v>4.0748898678414094E-2</v>
      </c>
      <c r="EF6">
        <f t="shared" si="39"/>
        <v>1.6519823788546256E-2</v>
      </c>
      <c r="EG6">
        <f t="shared" si="40"/>
        <v>0.23458149779735682</v>
      </c>
      <c r="EH6">
        <f t="shared" si="41"/>
        <v>0.51982378854625555</v>
      </c>
      <c r="EI6">
        <f>DT6/$ED6</f>
        <v>0.18832599118942731</v>
      </c>
      <c r="EJ6">
        <f t="shared" si="42"/>
        <v>0</v>
      </c>
      <c r="EK6">
        <v>32</v>
      </c>
      <c r="EL6">
        <v>11</v>
      </c>
      <c r="EM6">
        <v>0</v>
      </c>
      <c r="EN6">
        <v>205</v>
      </c>
      <c r="EO6">
        <v>525</v>
      </c>
      <c r="EP6">
        <v>169</v>
      </c>
      <c r="EQ6">
        <v>155</v>
      </c>
      <c r="ER6">
        <v>416</v>
      </c>
      <c r="ES6">
        <v>0</v>
      </c>
      <c r="EU6">
        <v>51</v>
      </c>
      <c r="EV6">
        <v>7</v>
      </c>
      <c r="EW6">
        <v>208</v>
      </c>
      <c r="EX6">
        <v>520</v>
      </c>
      <c r="EY6">
        <v>2</v>
      </c>
      <c r="EZ6">
        <f t="shared" si="43"/>
        <v>942</v>
      </c>
      <c r="FA6">
        <f t="shared" si="44"/>
        <v>3.3970276008492568E-2</v>
      </c>
      <c r="FB6">
        <f t="shared" si="45"/>
        <v>1.167728237791932E-2</v>
      </c>
      <c r="FC6">
        <f t="shared" si="46"/>
        <v>0.21762208067940553</v>
      </c>
      <c r="FD6">
        <f t="shared" si="47"/>
        <v>0.5573248407643312</v>
      </c>
      <c r="FE6">
        <f>EP6/$EZ6</f>
        <v>0.17940552016985137</v>
      </c>
      <c r="FF6">
        <f t="shared" si="48"/>
        <v>0</v>
      </c>
      <c r="FG6">
        <v>38.9</v>
      </c>
      <c r="FH6">
        <v>96</v>
      </c>
      <c r="FI6">
        <v>3.0800000000000001E-2</v>
      </c>
      <c r="FJ6">
        <v>66259</v>
      </c>
      <c r="FK6">
        <v>0.1676</v>
      </c>
      <c r="FL6">
        <v>0.89510000000000001</v>
      </c>
      <c r="FM6">
        <v>0.18629999999999999</v>
      </c>
      <c r="FN6">
        <v>0.23</v>
      </c>
      <c r="FP6">
        <v>0</v>
      </c>
      <c r="FQ6">
        <v>0</v>
      </c>
      <c r="FR6">
        <v>0</v>
      </c>
      <c r="FS6">
        <v>0</v>
      </c>
      <c r="FT6">
        <v>0</v>
      </c>
      <c r="FU6">
        <v>0</v>
      </c>
      <c r="FV6">
        <f t="shared" si="49"/>
        <v>0</v>
      </c>
      <c r="FW6" s="12" t="e">
        <f t="shared" si="50"/>
        <v>#DIV/0!</v>
      </c>
      <c r="FX6" s="12" t="e">
        <f t="shared" si="51"/>
        <v>#DIV/0!</v>
      </c>
      <c r="FY6" s="12" t="e">
        <f t="shared" si="52"/>
        <v>#DIV/0!</v>
      </c>
      <c r="FZ6" s="12" t="e">
        <f t="shared" si="53"/>
        <v>#DIV/0!</v>
      </c>
      <c r="GA6" s="12" t="e">
        <f>FT6/FV6</f>
        <v>#DIV/0!</v>
      </c>
      <c r="GB6" s="12" t="e">
        <f t="shared" si="54"/>
        <v>#DIV/0!</v>
      </c>
      <c r="GC6">
        <v>0</v>
      </c>
      <c r="GD6">
        <v>0</v>
      </c>
      <c r="GE6">
        <v>0</v>
      </c>
      <c r="GF6">
        <v>0</v>
      </c>
      <c r="GG6">
        <v>0</v>
      </c>
      <c r="GH6">
        <v>0</v>
      </c>
      <c r="GI6">
        <f t="shared" si="55"/>
        <v>0</v>
      </c>
      <c r="GJ6" t="e">
        <f t="shared" si="56"/>
        <v>#DIV/0!</v>
      </c>
      <c r="GK6" t="e">
        <f t="shared" si="57"/>
        <v>#DIV/0!</v>
      </c>
      <c r="GL6" t="e">
        <f t="shared" si="58"/>
        <v>#DIV/0!</v>
      </c>
      <c r="GM6" t="e">
        <f t="shared" si="59"/>
        <v>#DIV/0!</v>
      </c>
      <c r="GN6" t="e">
        <f>GG6/$GI6</f>
        <v>#DIV/0!</v>
      </c>
      <c r="GO6" t="e">
        <f t="shared" si="60"/>
        <v>#DIV/0!</v>
      </c>
      <c r="GP6">
        <v>0</v>
      </c>
      <c r="GQ6">
        <v>0</v>
      </c>
      <c r="GR6">
        <v>0</v>
      </c>
      <c r="GS6">
        <v>0</v>
      </c>
      <c r="GT6">
        <v>0</v>
      </c>
      <c r="GU6">
        <v>0</v>
      </c>
      <c r="GV6">
        <f t="shared" si="61"/>
        <v>0</v>
      </c>
      <c r="GW6" t="e">
        <f t="shared" si="62"/>
        <v>#DIV/0!</v>
      </c>
      <c r="GX6" t="e">
        <f t="shared" si="63"/>
        <v>#DIV/0!</v>
      </c>
      <c r="GY6" t="e">
        <f t="shared" si="64"/>
        <v>#DIV/0!</v>
      </c>
      <c r="GZ6" t="e">
        <f t="shared" si="65"/>
        <v>#DIV/0!</v>
      </c>
      <c r="HA6" t="e">
        <f>GT6/$GV6</f>
        <v>#DIV/0!</v>
      </c>
      <c r="HB6" t="e">
        <f t="shared" si="66"/>
        <v>#DIV/0!</v>
      </c>
    </row>
    <row r="7" spans="1:210">
      <c r="A7" t="s">
        <v>230</v>
      </c>
      <c r="B7" t="s">
        <v>214</v>
      </c>
      <c r="C7" t="s">
        <v>231</v>
      </c>
      <c r="D7" t="s">
        <v>232</v>
      </c>
      <c r="E7" t="s">
        <v>233</v>
      </c>
      <c r="F7">
        <v>72</v>
      </c>
      <c r="G7">
        <v>89</v>
      </c>
      <c r="H7">
        <v>80</v>
      </c>
      <c r="I7">
        <v>130</v>
      </c>
      <c r="J7">
        <v>321</v>
      </c>
      <c r="K7" t="s">
        <v>218</v>
      </c>
      <c r="L7">
        <v>275</v>
      </c>
      <c r="M7">
        <f t="shared" si="0"/>
        <v>612</v>
      </c>
      <c r="N7">
        <f t="shared" si="1"/>
        <v>0.11764705882352941</v>
      </c>
      <c r="O7">
        <f t="shared" si="2"/>
        <v>0.1454248366013072</v>
      </c>
      <c r="P7">
        <f t="shared" si="3"/>
        <v>0.21241830065359477</v>
      </c>
      <c r="Q7">
        <f t="shared" si="4"/>
        <v>0.52450980392156865</v>
      </c>
      <c r="R7" t="s">
        <v>218</v>
      </c>
      <c r="S7">
        <v>91</v>
      </c>
      <c r="T7">
        <v>119</v>
      </c>
      <c r="U7">
        <v>103</v>
      </c>
      <c r="V7">
        <v>145</v>
      </c>
      <c r="W7">
        <v>418</v>
      </c>
      <c r="X7" t="s">
        <v>218</v>
      </c>
      <c r="Y7">
        <v>0</v>
      </c>
      <c r="Z7">
        <v>367</v>
      </c>
      <c r="AA7">
        <f t="shared" si="5"/>
        <v>773</v>
      </c>
      <c r="AB7">
        <f t="shared" si="6"/>
        <v>0.11772315653298836</v>
      </c>
      <c r="AC7">
        <f t="shared" si="7"/>
        <v>0.15394566623544631</v>
      </c>
      <c r="AD7">
        <f t="shared" si="8"/>
        <v>0.18758085381630013</v>
      </c>
      <c r="AE7">
        <f t="shared" si="9"/>
        <v>0.54075032341526519</v>
      </c>
      <c r="AF7" t="s">
        <v>218</v>
      </c>
      <c r="AG7">
        <v>76</v>
      </c>
      <c r="AH7">
        <v>146</v>
      </c>
      <c r="AI7">
        <v>104</v>
      </c>
      <c r="AJ7">
        <v>134</v>
      </c>
      <c r="AK7">
        <v>410</v>
      </c>
      <c r="AL7" t="s">
        <v>218</v>
      </c>
      <c r="AM7">
        <v>0</v>
      </c>
      <c r="AN7">
        <v>271</v>
      </c>
      <c r="AO7">
        <f t="shared" si="10"/>
        <v>766</v>
      </c>
      <c r="AP7">
        <f t="shared" si="11"/>
        <v>9.921671018276762E-2</v>
      </c>
      <c r="AQ7">
        <f t="shared" si="12"/>
        <v>0.1906005221932115</v>
      </c>
      <c r="AR7">
        <f t="shared" si="13"/>
        <v>0.17493472584856398</v>
      </c>
      <c r="AS7">
        <f t="shared" si="14"/>
        <v>0.53524804177545693</v>
      </c>
      <c r="AT7" t="s">
        <v>218</v>
      </c>
      <c r="AU7">
        <v>80</v>
      </c>
      <c r="AV7">
        <v>98</v>
      </c>
      <c r="AW7">
        <v>58</v>
      </c>
      <c r="AX7">
        <v>160</v>
      </c>
      <c r="AY7">
        <v>370</v>
      </c>
      <c r="AZ7" t="s">
        <v>218</v>
      </c>
      <c r="BA7">
        <v>0</v>
      </c>
      <c r="BB7">
        <v>318</v>
      </c>
      <c r="BC7">
        <f t="shared" si="15"/>
        <v>708</v>
      </c>
      <c r="BD7">
        <f t="shared" si="16"/>
        <v>0.11299435028248588</v>
      </c>
      <c r="BE7">
        <f t="shared" si="17"/>
        <v>0.1384180790960452</v>
      </c>
      <c r="BF7">
        <f t="shared" si="18"/>
        <v>0.22598870056497175</v>
      </c>
      <c r="BG7">
        <f t="shared" si="19"/>
        <v>0.52259887005649719</v>
      </c>
      <c r="BH7" t="s">
        <v>218</v>
      </c>
      <c r="BI7">
        <v>57</v>
      </c>
      <c r="BJ7">
        <v>40</v>
      </c>
      <c r="BK7">
        <v>16</v>
      </c>
      <c r="BL7">
        <v>99</v>
      </c>
      <c r="BM7">
        <v>384</v>
      </c>
      <c r="BN7" t="s">
        <v>218</v>
      </c>
      <c r="BO7">
        <v>0</v>
      </c>
      <c r="BP7">
        <v>330</v>
      </c>
      <c r="BQ7">
        <f t="shared" si="20"/>
        <v>580</v>
      </c>
      <c r="BR7">
        <f t="shared" si="21"/>
        <v>9.8275862068965519E-2</v>
      </c>
      <c r="BS7">
        <f t="shared" si="22"/>
        <v>6.8965517241379309E-2</v>
      </c>
      <c r="BT7">
        <f t="shared" si="23"/>
        <v>0.1706896551724138</v>
      </c>
      <c r="BU7">
        <f t="shared" si="24"/>
        <v>0.66206896551724137</v>
      </c>
      <c r="BV7" t="s">
        <v>218</v>
      </c>
      <c r="BW7">
        <v>64</v>
      </c>
      <c r="BX7">
        <v>57</v>
      </c>
      <c r="BY7">
        <v>27</v>
      </c>
      <c r="BZ7">
        <v>114</v>
      </c>
      <c r="CA7">
        <v>318</v>
      </c>
      <c r="CB7" t="s">
        <v>218</v>
      </c>
      <c r="CC7">
        <v>0</v>
      </c>
      <c r="CD7">
        <v>307</v>
      </c>
      <c r="CE7">
        <v>9</v>
      </c>
      <c r="CF7">
        <v>37</v>
      </c>
      <c r="CG7">
        <v>58</v>
      </c>
      <c r="CH7">
        <v>54</v>
      </c>
      <c r="CI7">
        <v>109</v>
      </c>
      <c r="CJ7">
        <v>291</v>
      </c>
      <c r="CK7">
        <v>21</v>
      </c>
      <c r="CL7">
        <f t="shared" si="25"/>
        <v>562</v>
      </c>
      <c r="CM7">
        <f t="shared" si="26"/>
        <v>0.11387900355871886</v>
      </c>
      <c r="CN7">
        <f t="shared" si="27"/>
        <v>0.10142348754448399</v>
      </c>
      <c r="CO7">
        <f t="shared" si="28"/>
        <v>0.20284697508896798</v>
      </c>
      <c r="CP7">
        <f t="shared" si="29"/>
        <v>0.5658362989323843</v>
      </c>
      <c r="CQ7" t="s">
        <v>218</v>
      </c>
      <c r="CR7">
        <f t="shared" si="30"/>
        <v>1.601423487544484E-2</v>
      </c>
      <c r="CS7">
        <v>42</v>
      </c>
      <c r="CT7">
        <v>68</v>
      </c>
      <c r="CU7">
        <v>41</v>
      </c>
      <c r="CV7">
        <v>89</v>
      </c>
      <c r="CW7">
        <v>327</v>
      </c>
      <c r="CX7" t="s">
        <v>218</v>
      </c>
      <c r="CY7">
        <v>0</v>
      </c>
      <c r="CZ7">
        <v>312</v>
      </c>
      <c r="DA7">
        <v>13</v>
      </c>
      <c r="DB7">
        <v>45</v>
      </c>
      <c r="DC7">
        <v>51</v>
      </c>
      <c r="DD7">
        <v>75</v>
      </c>
      <c r="DE7">
        <v>87</v>
      </c>
      <c r="DF7">
        <v>293</v>
      </c>
      <c r="DG7">
        <v>30</v>
      </c>
      <c r="DH7">
        <f t="shared" si="31"/>
        <v>539</v>
      </c>
      <c r="DI7">
        <f t="shared" si="32"/>
        <v>7.792207792207792E-2</v>
      </c>
      <c r="DJ7">
        <f t="shared" si="33"/>
        <v>0.12615955473098331</v>
      </c>
      <c r="DK7">
        <f t="shared" si="34"/>
        <v>0.16512059369202226</v>
      </c>
      <c r="DL7">
        <f t="shared" si="35"/>
        <v>0.60667903525046385</v>
      </c>
      <c r="DM7" t="s">
        <v>218</v>
      </c>
      <c r="DN7">
        <f t="shared" si="36"/>
        <v>2.4118738404452691E-2</v>
      </c>
      <c r="DO7">
        <v>57</v>
      </c>
      <c r="DP7">
        <v>69</v>
      </c>
      <c r="DQ7">
        <v>37</v>
      </c>
      <c r="DR7">
        <v>76</v>
      </c>
      <c r="DS7">
        <v>387</v>
      </c>
      <c r="DT7" t="s">
        <v>218</v>
      </c>
      <c r="DU7">
        <v>0</v>
      </c>
      <c r="DV7">
        <v>355</v>
      </c>
      <c r="DW7">
        <v>8</v>
      </c>
      <c r="DX7">
        <v>26</v>
      </c>
      <c r="DY7">
        <v>77</v>
      </c>
      <c r="DZ7">
        <v>71</v>
      </c>
      <c r="EA7">
        <v>87</v>
      </c>
      <c r="EB7">
        <v>285</v>
      </c>
      <c r="EC7">
        <v>37</v>
      </c>
      <c r="ED7">
        <f t="shared" si="37"/>
        <v>597</v>
      </c>
      <c r="EE7">
        <f t="shared" si="38"/>
        <v>9.5477386934673364E-2</v>
      </c>
      <c r="EF7">
        <f t="shared" si="39"/>
        <v>0.11557788944723618</v>
      </c>
      <c r="EG7">
        <f t="shared" si="40"/>
        <v>0.12730318257956449</v>
      </c>
      <c r="EH7">
        <f t="shared" si="41"/>
        <v>0.64824120603015079</v>
      </c>
      <c r="EI7" t="s">
        <v>218</v>
      </c>
      <c r="EJ7">
        <f t="shared" si="42"/>
        <v>1.340033500837521E-2</v>
      </c>
      <c r="EK7">
        <v>25</v>
      </c>
      <c r="EL7">
        <v>36</v>
      </c>
      <c r="EM7">
        <v>22</v>
      </c>
      <c r="EN7">
        <v>49</v>
      </c>
      <c r="EO7">
        <v>281</v>
      </c>
      <c r="EP7" t="s">
        <v>218</v>
      </c>
      <c r="EQ7">
        <v>0</v>
      </c>
      <c r="ER7">
        <v>243</v>
      </c>
      <c r="ES7">
        <v>8</v>
      </c>
      <c r="EU7">
        <v>36</v>
      </c>
      <c r="EV7">
        <v>39</v>
      </c>
      <c r="EW7">
        <v>56</v>
      </c>
      <c r="EX7">
        <v>235</v>
      </c>
      <c r="EY7">
        <v>18</v>
      </c>
      <c r="EZ7">
        <f t="shared" si="43"/>
        <v>399</v>
      </c>
      <c r="FA7">
        <f t="shared" si="44"/>
        <v>6.2656641604010022E-2</v>
      </c>
      <c r="FB7">
        <f t="shared" si="45"/>
        <v>9.0225563909774431E-2</v>
      </c>
      <c r="FC7">
        <f t="shared" si="46"/>
        <v>0.12280701754385964</v>
      </c>
      <c r="FD7">
        <f t="shared" si="47"/>
        <v>0.7042606516290727</v>
      </c>
      <c r="FE7" t="s">
        <v>218</v>
      </c>
      <c r="FF7">
        <f t="shared" si="48"/>
        <v>2.0050125313283207E-2</v>
      </c>
      <c r="FG7">
        <v>35.5</v>
      </c>
      <c r="FH7">
        <v>56</v>
      </c>
      <c r="FI7">
        <v>2.87E-2</v>
      </c>
      <c r="FJ7">
        <v>74677</v>
      </c>
      <c r="FK7">
        <v>7.9100000000000004E-2</v>
      </c>
      <c r="FL7">
        <v>0.89600000000000002</v>
      </c>
      <c r="FM7">
        <v>0.19819999999999999</v>
      </c>
      <c r="FN7">
        <v>0.1701</v>
      </c>
      <c r="FO7">
        <v>0.22650000000000001</v>
      </c>
      <c r="FP7">
        <v>123</v>
      </c>
      <c r="FQ7">
        <v>86</v>
      </c>
      <c r="FR7">
        <v>78</v>
      </c>
      <c r="FS7">
        <v>306</v>
      </c>
      <c r="FT7" t="s">
        <v>218</v>
      </c>
      <c r="FU7">
        <v>73</v>
      </c>
      <c r="FV7">
        <f t="shared" si="49"/>
        <v>666</v>
      </c>
      <c r="FW7" s="12">
        <f t="shared" si="50"/>
        <v>0.18468468468468469</v>
      </c>
      <c r="FX7" s="12">
        <f t="shared" si="51"/>
        <v>0.12912912912912913</v>
      </c>
      <c r="FY7" s="12">
        <f t="shared" si="52"/>
        <v>0.11711711711711711</v>
      </c>
      <c r="FZ7" s="12">
        <f t="shared" si="53"/>
        <v>0.45945945945945948</v>
      </c>
      <c r="GA7" t="s">
        <v>218</v>
      </c>
      <c r="GB7" s="12">
        <f t="shared" si="54"/>
        <v>0.10960960960960961</v>
      </c>
      <c r="GC7">
        <v>123</v>
      </c>
      <c r="GD7">
        <v>105</v>
      </c>
      <c r="GE7">
        <v>72</v>
      </c>
      <c r="GF7">
        <v>349</v>
      </c>
      <c r="GG7" t="s">
        <v>218</v>
      </c>
      <c r="GH7">
        <v>64</v>
      </c>
      <c r="GI7">
        <f t="shared" si="55"/>
        <v>713</v>
      </c>
      <c r="GJ7">
        <f t="shared" si="56"/>
        <v>0.17251051893408134</v>
      </c>
      <c r="GK7">
        <f t="shared" si="57"/>
        <v>0.14726507713884993</v>
      </c>
      <c r="GL7">
        <f t="shared" si="58"/>
        <v>0.10098176718092566</v>
      </c>
      <c r="GM7">
        <f t="shared" si="59"/>
        <v>0.48948106591865359</v>
      </c>
      <c r="GN7" t="s">
        <v>218</v>
      </c>
      <c r="GO7">
        <f t="shared" si="60"/>
        <v>8.9761570827489479E-2</v>
      </c>
      <c r="GP7">
        <v>123</v>
      </c>
      <c r="GQ7">
        <v>67</v>
      </c>
      <c r="GR7">
        <v>83</v>
      </c>
      <c r="GS7">
        <v>262</v>
      </c>
      <c r="GT7" t="s">
        <v>218</v>
      </c>
      <c r="GU7">
        <v>81</v>
      </c>
      <c r="GV7">
        <f t="shared" si="61"/>
        <v>616</v>
      </c>
      <c r="GW7">
        <f t="shared" si="62"/>
        <v>0.19967532467532467</v>
      </c>
      <c r="GX7">
        <f t="shared" si="63"/>
        <v>0.10876623376623376</v>
      </c>
      <c r="GY7">
        <f t="shared" si="64"/>
        <v>0.13474025974025974</v>
      </c>
      <c r="GZ7">
        <f t="shared" si="65"/>
        <v>0.42532467532467533</v>
      </c>
      <c r="HA7" t="s">
        <v>218</v>
      </c>
      <c r="HB7">
        <f t="shared" si="66"/>
        <v>0.1314935064935065</v>
      </c>
    </row>
    <row r="8" spans="1:210">
      <c r="A8" t="s">
        <v>234</v>
      </c>
      <c r="B8" t="s">
        <v>214</v>
      </c>
      <c r="C8" t="s">
        <v>235</v>
      </c>
      <c r="D8" t="s">
        <v>236</v>
      </c>
      <c r="E8" t="s">
        <v>236</v>
      </c>
      <c r="F8">
        <v>64</v>
      </c>
      <c r="G8">
        <v>94</v>
      </c>
      <c r="H8">
        <v>86</v>
      </c>
      <c r="I8">
        <v>68</v>
      </c>
      <c r="J8">
        <v>363</v>
      </c>
      <c r="K8" t="s">
        <v>218</v>
      </c>
      <c r="L8">
        <v>312</v>
      </c>
      <c r="M8">
        <f t="shared" si="0"/>
        <v>589</v>
      </c>
      <c r="N8">
        <f t="shared" si="1"/>
        <v>0.10865874363327674</v>
      </c>
      <c r="O8">
        <f t="shared" si="2"/>
        <v>0.15959252971137522</v>
      </c>
      <c r="P8">
        <f t="shared" si="3"/>
        <v>0.11544991511035653</v>
      </c>
      <c r="Q8">
        <f t="shared" si="4"/>
        <v>0.61629881154499155</v>
      </c>
      <c r="R8" t="s">
        <v>218</v>
      </c>
      <c r="S8">
        <v>38</v>
      </c>
      <c r="T8">
        <v>71</v>
      </c>
      <c r="U8">
        <v>67</v>
      </c>
      <c r="V8">
        <v>66</v>
      </c>
      <c r="W8">
        <v>441</v>
      </c>
      <c r="X8" t="s">
        <v>218</v>
      </c>
      <c r="Y8">
        <v>0</v>
      </c>
      <c r="Z8">
        <v>384</v>
      </c>
      <c r="AA8">
        <f t="shared" si="5"/>
        <v>616</v>
      </c>
      <c r="AB8">
        <f t="shared" si="6"/>
        <v>6.1688311688311688E-2</v>
      </c>
      <c r="AC8">
        <f t="shared" si="7"/>
        <v>0.11525974025974026</v>
      </c>
      <c r="AD8">
        <f t="shared" si="8"/>
        <v>0.10714285714285714</v>
      </c>
      <c r="AE8">
        <f t="shared" si="9"/>
        <v>0.71590909090909094</v>
      </c>
      <c r="AF8" t="s">
        <v>218</v>
      </c>
      <c r="AG8">
        <v>35</v>
      </c>
      <c r="AH8">
        <v>57</v>
      </c>
      <c r="AI8">
        <v>55</v>
      </c>
      <c r="AJ8">
        <v>70</v>
      </c>
      <c r="AK8">
        <v>371</v>
      </c>
      <c r="AL8" t="s">
        <v>218</v>
      </c>
      <c r="AM8">
        <v>0</v>
      </c>
      <c r="AN8">
        <v>275</v>
      </c>
      <c r="AO8">
        <f t="shared" si="10"/>
        <v>533</v>
      </c>
      <c r="AP8">
        <f t="shared" si="11"/>
        <v>6.5666041275797379E-2</v>
      </c>
      <c r="AQ8">
        <f t="shared" si="12"/>
        <v>0.10694183864915573</v>
      </c>
      <c r="AR8">
        <f t="shared" si="13"/>
        <v>0.13133208255159476</v>
      </c>
      <c r="AS8">
        <f t="shared" si="14"/>
        <v>0.69606003752345214</v>
      </c>
      <c r="AT8" t="s">
        <v>218</v>
      </c>
      <c r="AU8">
        <v>30</v>
      </c>
      <c r="AV8">
        <v>37</v>
      </c>
      <c r="AW8">
        <v>32</v>
      </c>
      <c r="AX8">
        <v>45</v>
      </c>
      <c r="AY8">
        <v>286</v>
      </c>
      <c r="AZ8" t="s">
        <v>218</v>
      </c>
      <c r="BA8">
        <v>0</v>
      </c>
      <c r="BB8">
        <v>269</v>
      </c>
      <c r="BC8">
        <f t="shared" si="15"/>
        <v>398</v>
      </c>
      <c r="BD8">
        <f t="shared" si="16"/>
        <v>7.5376884422110546E-2</v>
      </c>
      <c r="BE8">
        <f t="shared" si="17"/>
        <v>9.2964824120603015E-2</v>
      </c>
      <c r="BF8">
        <f t="shared" si="18"/>
        <v>0.11306532663316583</v>
      </c>
      <c r="BG8">
        <f t="shared" si="19"/>
        <v>0.71859296482412061</v>
      </c>
      <c r="BH8" t="s">
        <v>218</v>
      </c>
      <c r="BI8">
        <v>37</v>
      </c>
      <c r="BJ8">
        <v>20</v>
      </c>
      <c r="BK8">
        <v>13</v>
      </c>
      <c r="BL8">
        <v>56</v>
      </c>
      <c r="BM8">
        <v>288</v>
      </c>
      <c r="BN8" t="s">
        <v>218</v>
      </c>
      <c r="BO8">
        <v>0</v>
      </c>
      <c r="BP8">
        <v>272</v>
      </c>
      <c r="BQ8">
        <f t="shared" si="20"/>
        <v>401</v>
      </c>
      <c r="BR8">
        <f t="shared" si="21"/>
        <v>9.2269326683291769E-2</v>
      </c>
      <c r="BS8">
        <f t="shared" si="22"/>
        <v>4.9875311720698257E-2</v>
      </c>
      <c r="BT8">
        <f t="shared" si="23"/>
        <v>0.1396508728179551</v>
      </c>
      <c r="BU8">
        <f t="shared" si="24"/>
        <v>0.71820448877805487</v>
      </c>
      <c r="BV8" t="s">
        <v>218</v>
      </c>
      <c r="BW8">
        <v>17</v>
      </c>
      <c r="BX8">
        <v>26</v>
      </c>
      <c r="BY8">
        <v>12</v>
      </c>
      <c r="BZ8">
        <v>60</v>
      </c>
      <c r="CA8">
        <v>269</v>
      </c>
      <c r="CB8" t="s">
        <v>218</v>
      </c>
      <c r="CC8">
        <v>0</v>
      </c>
      <c r="CD8">
        <v>226</v>
      </c>
      <c r="CE8">
        <v>5</v>
      </c>
      <c r="CF8">
        <v>7</v>
      </c>
      <c r="CG8">
        <v>16</v>
      </c>
      <c r="CH8">
        <v>21</v>
      </c>
      <c r="CI8">
        <v>82</v>
      </c>
      <c r="CJ8">
        <v>248</v>
      </c>
      <c r="CK8">
        <v>8</v>
      </c>
      <c r="CL8">
        <f t="shared" si="25"/>
        <v>377</v>
      </c>
      <c r="CM8">
        <f t="shared" si="26"/>
        <v>4.5092838196286469E-2</v>
      </c>
      <c r="CN8">
        <f t="shared" si="27"/>
        <v>6.8965517241379309E-2</v>
      </c>
      <c r="CO8">
        <f t="shared" si="28"/>
        <v>0.15915119363395225</v>
      </c>
      <c r="CP8">
        <f t="shared" si="29"/>
        <v>0.71352785145888598</v>
      </c>
      <c r="CQ8" t="s">
        <v>218</v>
      </c>
      <c r="CR8">
        <f t="shared" si="30"/>
        <v>1.3262599469496022E-2</v>
      </c>
      <c r="CS8">
        <v>44</v>
      </c>
      <c r="CT8">
        <v>24</v>
      </c>
      <c r="CU8">
        <v>11</v>
      </c>
      <c r="CV8">
        <v>201</v>
      </c>
      <c r="CW8">
        <v>281</v>
      </c>
      <c r="CX8" t="s">
        <v>218</v>
      </c>
      <c r="CY8">
        <v>0</v>
      </c>
      <c r="CZ8">
        <v>263</v>
      </c>
      <c r="DA8">
        <v>5</v>
      </c>
      <c r="DB8">
        <v>50</v>
      </c>
      <c r="DC8">
        <v>44</v>
      </c>
      <c r="DD8">
        <v>29</v>
      </c>
      <c r="DE8">
        <v>212</v>
      </c>
      <c r="DF8">
        <v>251</v>
      </c>
      <c r="DG8">
        <v>12</v>
      </c>
      <c r="DH8">
        <f t="shared" si="31"/>
        <v>555</v>
      </c>
      <c r="DI8">
        <f t="shared" si="32"/>
        <v>7.9279279279279274E-2</v>
      </c>
      <c r="DJ8">
        <f t="shared" si="33"/>
        <v>4.3243243243243246E-2</v>
      </c>
      <c r="DK8">
        <f t="shared" si="34"/>
        <v>0.36216216216216218</v>
      </c>
      <c r="DL8">
        <f t="shared" si="35"/>
        <v>0.50630630630630635</v>
      </c>
      <c r="DM8" t="s">
        <v>218</v>
      </c>
      <c r="DN8">
        <f t="shared" si="36"/>
        <v>9.0090090090090089E-3</v>
      </c>
      <c r="DO8">
        <v>9</v>
      </c>
      <c r="DP8">
        <v>17</v>
      </c>
      <c r="DQ8">
        <v>17</v>
      </c>
      <c r="DR8">
        <v>60</v>
      </c>
      <c r="DS8">
        <v>79</v>
      </c>
      <c r="DT8" t="s">
        <v>218</v>
      </c>
      <c r="DU8">
        <v>0</v>
      </c>
      <c r="DV8">
        <v>69</v>
      </c>
      <c r="DW8">
        <v>1</v>
      </c>
      <c r="DX8">
        <v>26</v>
      </c>
      <c r="DY8">
        <v>11</v>
      </c>
      <c r="DZ8">
        <v>17</v>
      </c>
      <c r="EA8">
        <v>62</v>
      </c>
      <c r="EB8">
        <v>66</v>
      </c>
      <c r="EC8">
        <v>3</v>
      </c>
      <c r="ED8">
        <f t="shared" si="37"/>
        <v>166</v>
      </c>
      <c r="EE8">
        <f t="shared" si="38"/>
        <v>5.4216867469879519E-2</v>
      </c>
      <c r="EF8">
        <f t="shared" si="39"/>
        <v>0.10240963855421686</v>
      </c>
      <c r="EG8">
        <f t="shared" si="40"/>
        <v>0.36144578313253012</v>
      </c>
      <c r="EH8">
        <f t="shared" si="41"/>
        <v>0.4759036144578313</v>
      </c>
      <c r="EI8" t="s">
        <v>218</v>
      </c>
      <c r="EJ8">
        <f t="shared" si="42"/>
        <v>6.024096385542169E-3</v>
      </c>
      <c r="EK8">
        <v>22</v>
      </c>
      <c r="EL8">
        <v>13</v>
      </c>
      <c r="EM8">
        <v>11</v>
      </c>
      <c r="EN8">
        <v>124</v>
      </c>
      <c r="EO8">
        <v>228</v>
      </c>
      <c r="EP8" t="s">
        <v>218</v>
      </c>
      <c r="EQ8">
        <v>0</v>
      </c>
      <c r="ER8">
        <v>209</v>
      </c>
      <c r="ES8">
        <v>5</v>
      </c>
      <c r="EU8">
        <v>33</v>
      </c>
      <c r="EV8">
        <v>15</v>
      </c>
      <c r="EW8">
        <v>133</v>
      </c>
      <c r="EX8">
        <v>185</v>
      </c>
      <c r="EY8">
        <v>20</v>
      </c>
      <c r="EZ8">
        <f t="shared" si="43"/>
        <v>392</v>
      </c>
      <c r="FA8">
        <f t="shared" si="44"/>
        <v>5.6122448979591837E-2</v>
      </c>
      <c r="FB8">
        <f t="shared" si="45"/>
        <v>3.3163265306122451E-2</v>
      </c>
      <c r="FC8">
        <f t="shared" si="46"/>
        <v>0.31632653061224492</v>
      </c>
      <c r="FD8">
        <f t="shared" si="47"/>
        <v>0.58163265306122447</v>
      </c>
      <c r="FE8" t="s">
        <v>218</v>
      </c>
      <c r="FF8">
        <f t="shared" si="48"/>
        <v>1.2755102040816327E-2</v>
      </c>
      <c r="FG8">
        <v>33.700000000000003</v>
      </c>
      <c r="FH8">
        <v>74</v>
      </c>
      <c r="FI8">
        <v>1.7000000000000001E-2</v>
      </c>
      <c r="FJ8">
        <v>85137</v>
      </c>
      <c r="FK8">
        <v>0.10680000000000001</v>
      </c>
      <c r="FL8">
        <v>0.90069999999999995</v>
      </c>
      <c r="FM8">
        <v>0.19159999999999999</v>
      </c>
      <c r="FN8">
        <v>0.16500000000000001</v>
      </c>
      <c r="FO8">
        <v>0.22650000000000001</v>
      </c>
      <c r="FP8">
        <v>10</v>
      </c>
      <c r="FQ8">
        <v>11</v>
      </c>
      <c r="FR8">
        <v>54</v>
      </c>
      <c r="FS8">
        <v>123</v>
      </c>
      <c r="FT8" t="s">
        <v>218</v>
      </c>
      <c r="FU8">
        <v>5</v>
      </c>
      <c r="FV8">
        <f t="shared" si="49"/>
        <v>203</v>
      </c>
      <c r="FW8" s="12">
        <f t="shared" si="50"/>
        <v>4.9261083743842367E-2</v>
      </c>
      <c r="FX8" s="12">
        <f t="shared" si="51"/>
        <v>5.4187192118226604E-2</v>
      </c>
      <c r="FY8" s="12">
        <f t="shared" si="52"/>
        <v>0.26600985221674878</v>
      </c>
      <c r="FZ8" s="12">
        <f t="shared" si="53"/>
        <v>0.60591133004926112</v>
      </c>
      <c r="GA8" t="s">
        <v>218</v>
      </c>
      <c r="GB8" s="12">
        <f t="shared" si="54"/>
        <v>2.4630541871921183E-2</v>
      </c>
      <c r="GC8">
        <v>7</v>
      </c>
      <c r="GD8">
        <v>11</v>
      </c>
      <c r="GE8">
        <v>49</v>
      </c>
      <c r="GF8">
        <v>134</v>
      </c>
      <c r="GG8" t="s">
        <v>218</v>
      </c>
      <c r="GH8">
        <v>4</v>
      </c>
      <c r="GI8">
        <f t="shared" si="55"/>
        <v>205</v>
      </c>
      <c r="GJ8">
        <f t="shared" si="56"/>
        <v>3.4146341463414637E-2</v>
      </c>
      <c r="GK8">
        <f t="shared" si="57"/>
        <v>5.3658536585365853E-2</v>
      </c>
      <c r="GL8">
        <f t="shared" si="58"/>
        <v>0.23902439024390243</v>
      </c>
      <c r="GM8">
        <f t="shared" si="59"/>
        <v>0.65365853658536588</v>
      </c>
      <c r="GN8" t="s">
        <v>218</v>
      </c>
      <c r="GO8">
        <f t="shared" si="60"/>
        <v>1.9512195121951219E-2</v>
      </c>
      <c r="GP8">
        <v>13</v>
      </c>
      <c r="GQ8">
        <v>11</v>
      </c>
      <c r="GR8">
        <v>58</v>
      </c>
      <c r="GS8">
        <v>112</v>
      </c>
      <c r="GT8" t="s">
        <v>218</v>
      </c>
      <c r="GU8">
        <v>6</v>
      </c>
      <c r="GV8">
        <f t="shared" si="61"/>
        <v>200</v>
      </c>
      <c r="GW8">
        <f t="shared" si="62"/>
        <v>6.5000000000000002E-2</v>
      </c>
      <c r="GX8">
        <f t="shared" si="63"/>
        <v>5.5E-2</v>
      </c>
      <c r="GY8">
        <f t="shared" si="64"/>
        <v>0.28999999999999998</v>
      </c>
      <c r="GZ8">
        <f t="shared" si="65"/>
        <v>0.56000000000000005</v>
      </c>
      <c r="HA8" t="s">
        <v>218</v>
      </c>
      <c r="HB8">
        <f t="shared" si="66"/>
        <v>0.03</v>
      </c>
    </row>
    <row r="9" spans="1:210">
      <c r="A9" t="s">
        <v>237</v>
      </c>
      <c r="B9" t="s">
        <v>228</v>
      </c>
      <c r="C9" t="s">
        <v>238</v>
      </c>
      <c r="D9" t="s">
        <v>239</v>
      </c>
      <c r="E9" t="s">
        <v>240</v>
      </c>
      <c r="F9">
        <v>10</v>
      </c>
      <c r="G9">
        <v>4</v>
      </c>
      <c r="H9">
        <v>0</v>
      </c>
      <c r="I9">
        <v>664</v>
      </c>
      <c r="J9">
        <v>356</v>
      </c>
      <c r="K9">
        <v>270</v>
      </c>
      <c r="L9">
        <v>345</v>
      </c>
      <c r="M9">
        <f t="shared" si="0"/>
        <v>1304</v>
      </c>
      <c r="N9">
        <f t="shared" si="1"/>
        <v>7.6687116564417178E-3</v>
      </c>
      <c r="O9">
        <f t="shared" si="2"/>
        <v>3.0674846625766872E-3</v>
      </c>
      <c r="P9">
        <f t="shared" si="3"/>
        <v>0.50920245398773001</v>
      </c>
      <c r="Q9">
        <f t="shared" si="4"/>
        <v>0.27300613496932513</v>
      </c>
      <c r="R9">
        <f>K9/$M9</f>
        <v>0.20705521472392638</v>
      </c>
      <c r="S9">
        <v>20</v>
      </c>
      <c r="T9">
        <v>14</v>
      </c>
      <c r="U9">
        <v>1</v>
      </c>
      <c r="V9">
        <v>588</v>
      </c>
      <c r="W9">
        <v>953</v>
      </c>
      <c r="X9">
        <v>411</v>
      </c>
      <c r="Y9">
        <v>319</v>
      </c>
      <c r="Z9">
        <v>557</v>
      </c>
      <c r="AA9">
        <f t="shared" si="5"/>
        <v>1986</v>
      </c>
      <c r="AB9">
        <f t="shared" si="6"/>
        <v>1.0070493454179255E-2</v>
      </c>
      <c r="AC9">
        <f t="shared" si="7"/>
        <v>7.0493454179254783E-3</v>
      </c>
      <c r="AD9">
        <f t="shared" si="8"/>
        <v>0.29607250755287007</v>
      </c>
      <c r="AE9">
        <f t="shared" si="9"/>
        <v>0.47985901309164147</v>
      </c>
      <c r="AF9">
        <f>X9/$AA9</f>
        <v>0.20694864048338368</v>
      </c>
      <c r="AG9">
        <v>76</v>
      </c>
      <c r="AH9">
        <v>20</v>
      </c>
      <c r="AI9">
        <v>13</v>
      </c>
      <c r="AJ9">
        <v>637</v>
      </c>
      <c r="AK9">
        <v>852</v>
      </c>
      <c r="AL9">
        <v>338</v>
      </c>
      <c r="AM9">
        <v>284</v>
      </c>
      <c r="AN9">
        <v>514</v>
      </c>
      <c r="AO9">
        <f t="shared" si="10"/>
        <v>1923</v>
      </c>
      <c r="AP9">
        <f t="shared" si="11"/>
        <v>3.9521580863234526E-2</v>
      </c>
      <c r="AQ9">
        <f t="shared" si="12"/>
        <v>1.0400416016640665E-2</v>
      </c>
      <c r="AR9">
        <f t="shared" si="13"/>
        <v>0.33125325013000523</v>
      </c>
      <c r="AS9">
        <f t="shared" si="14"/>
        <v>0.44305772230889234</v>
      </c>
      <c r="AT9">
        <f>AL9/$AO9</f>
        <v>0.17576703068122726</v>
      </c>
      <c r="AU9">
        <v>92</v>
      </c>
      <c r="AV9">
        <v>27</v>
      </c>
      <c r="AW9">
        <v>4</v>
      </c>
      <c r="AX9">
        <v>1177</v>
      </c>
      <c r="AY9">
        <v>990</v>
      </c>
      <c r="AZ9">
        <v>392</v>
      </c>
      <c r="BA9">
        <v>339</v>
      </c>
      <c r="BB9">
        <v>662</v>
      </c>
      <c r="BC9">
        <f t="shared" si="15"/>
        <v>2678</v>
      </c>
      <c r="BD9">
        <f t="shared" si="16"/>
        <v>3.4353995519044063E-2</v>
      </c>
      <c r="BE9">
        <f t="shared" si="17"/>
        <v>1.0082150858849889E-2</v>
      </c>
      <c r="BF9">
        <f t="shared" si="18"/>
        <v>0.43950709484690065</v>
      </c>
      <c r="BG9">
        <f t="shared" si="19"/>
        <v>0.36967886482449591</v>
      </c>
      <c r="BH9">
        <f>AZ9/$BC9</f>
        <v>0.14637789395070949</v>
      </c>
      <c r="BI9">
        <v>64</v>
      </c>
      <c r="BJ9">
        <v>26</v>
      </c>
      <c r="BK9">
        <v>1</v>
      </c>
      <c r="BL9">
        <v>590</v>
      </c>
      <c r="BM9">
        <v>657</v>
      </c>
      <c r="BN9">
        <v>243</v>
      </c>
      <c r="BO9">
        <v>233</v>
      </c>
      <c r="BP9">
        <v>520</v>
      </c>
      <c r="BQ9">
        <f t="shared" si="20"/>
        <v>1580</v>
      </c>
      <c r="BR9">
        <f t="shared" si="21"/>
        <v>4.0506329113924051E-2</v>
      </c>
      <c r="BS9">
        <f t="shared" si="22"/>
        <v>1.6455696202531647E-2</v>
      </c>
      <c r="BT9">
        <f t="shared" si="23"/>
        <v>0.37341772151898733</v>
      </c>
      <c r="BU9">
        <f t="shared" si="24"/>
        <v>0.41582278481012658</v>
      </c>
      <c r="BV9">
        <f>BN9/$BQ9</f>
        <v>0.15379746835443037</v>
      </c>
      <c r="BW9">
        <v>48</v>
      </c>
      <c r="BX9">
        <v>19</v>
      </c>
      <c r="BY9">
        <v>0</v>
      </c>
      <c r="BZ9">
        <v>338</v>
      </c>
      <c r="CA9">
        <v>411</v>
      </c>
      <c r="CB9">
        <v>128</v>
      </c>
      <c r="CC9">
        <v>135</v>
      </c>
      <c r="CD9">
        <v>287</v>
      </c>
      <c r="CE9">
        <v>1</v>
      </c>
      <c r="CF9">
        <v>4</v>
      </c>
      <c r="CG9">
        <v>63</v>
      </c>
      <c r="CH9">
        <v>19</v>
      </c>
      <c r="CI9">
        <v>280</v>
      </c>
      <c r="CJ9">
        <v>410</v>
      </c>
      <c r="CK9">
        <v>3</v>
      </c>
      <c r="CL9">
        <f t="shared" si="25"/>
        <v>945</v>
      </c>
      <c r="CM9">
        <f t="shared" si="26"/>
        <v>5.0793650793650794E-2</v>
      </c>
      <c r="CN9">
        <f t="shared" si="27"/>
        <v>2.0105820105820106E-2</v>
      </c>
      <c r="CO9">
        <f t="shared" si="28"/>
        <v>0.3576719576719577</v>
      </c>
      <c r="CP9">
        <f t="shared" si="29"/>
        <v>0.43492063492063493</v>
      </c>
      <c r="CQ9">
        <f>CB9/$CL9</f>
        <v>0.13544973544973546</v>
      </c>
      <c r="CR9">
        <f t="shared" si="30"/>
        <v>1.0582010582010583E-3</v>
      </c>
      <c r="CS9">
        <v>57</v>
      </c>
      <c r="CT9">
        <v>15</v>
      </c>
      <c r="CU9">
        <v>1</v>
      </c>
      <c r="CV9">
        <v>355</v>
      </c>
      <c r="CW9">
        <v>527</v>
      </c>
      <c r="CX9">
        <v>214</v>
      </c>
      <c r="CY9">
        <v>179</v>
      </c>
      <c r="CZ9">
        <v>460</v>
      </c>
      <c r="DA9">
        <v>7</v>
      </c>
      <c r="DB9">
        <v>12</v>
      </c>
      <c r="DC9">
        <v>73</v>
      </c>
      <c r="DD9">
        <v>16</v>
      </c>
      <c r="DE9">
        <v>314</v>
      </c>
      <c r="DF9">
        <v>554</v>
      </c>
      <c r="DG9">
        <v>16</v>
      </c>
      <c r="DH9">
        <f t="shared" si="31"/>
        <v>1175</v>
      </c>
      <c r="DI9">
        <f t="shared" si="32"/>
        <v>4.851063829787234E-2</v>
      </c>
      <c r="DJ9">
        <f t="shared" si="33"/>
        <v>1.276595744680851E-2</v>
      </c>
      <c r="DK9">
        <f t="shared" si="34"/>
        <v>0.30212765957446808</v>
      </c>
      <c r="DL9">
        <f t="shared" si="35"/>
        <v>0.44851063829787235</v>
      </c>
      <c r="DM9">
        <f>CX9/$DH9</f>
        <v>0.18212765957446808</v>
      </c>
      <c r="DN9">
        <f t="shared" si="36"/>
        <v>5.9574468085106386E-3</v>
      </c>
      <c r="DO9">
        <v>53</v>
      </c>
      <c r="DP9">
        <v>17</v>
      </c>
      <c r="DQ9">
        <v>1</v>
      </c>
      <c r="DR9">
        <v>389</v>
      </c>
      <c r="DS9">
        <v>592</v>
      </c>
      <c r="DT9">
        <v>218</v>
      </c>
      <c r="DU9">
        <v>166</v>
      </c>
      <c r="DV9">
        <v>461</v>
      </c>
      <c r="DW9">
        <v>5</v>
      </c>
      <c r="DX9">
        <v>8</v>
      </c>
      <c r="DY9">
        <v>69</v>
      </c>
      <c r="DZ9">
        <v>15</v>
      </c>
      <c r="EA9">
        <v>341</v>
      </c>
      <c r="EB9">
        <v>593</v>
      </c>
      <c r="EC9">
        <v>2</v>
      </c>
      <c r="ED9">
        <f t="shared" si="37"/>
        <v>1274</v>
      </c>
      <c r="EE9">
        <f t="shared" si="38"/>
        <v>4.1601255886970175E-2</v>
      </c>
      <c r="EF9">
        <f t="shared" si="39"/>
        <v>1.3343799058084773E-2</v>
      </c>
      <c r="EG9">
        <f t="shared" si="40"/>
        <v>0.30533751962323391</v>
      </c>
      <c r="EH9">
        <f t="shared" si="41"/>
        <v>0.46467817896389324</v>
      </c>
      <c r="EI9">
        <f>DT9/$ED9</f>
        <v>0.17111459968602827</v>
      </c>
      <c r="EJ9">
        <f t="shared" si="42"/>
        <v>3.9246467817896386E-3</v>
      </c>
      <c r="EK9">
        <v>50</v>
      </c>
      <c r="EL9">
        <v>12</v>
      </c>
      <c r="EM9">
        <v>1</v>
      </c>
      <c r="EN9">
        <v>284</v>
      </c>
      <c r="EO9">
        <v>412</v>
      </c>
      <c r="EP9">
        <v>186</v>
      </c>
      <c r="EQ9">
        <v>122</v>
      </c>
      <c r="ER9">
        <v>369</v>
      </c>
      <c r="ES9">
        <v>1</v>
      </c>
      <c r="EU9">
        <v>54</v>
      </c>
      <c r="EV9">
        <v>13</v>
      </c>
      <c r="EW9">
        <v>257</v>
      </c>
      <c r="EX9">
        <v>437</v>
      </c>
      <c r="EY9">
        <v>0</v>
      </c>
      <c r="EZ9">
        <f t="shared" si="43"/>
        <v>945</v>
      </c>
      <c r="FA9">
        <f t="shared" si="44"/>
        <v>5.2910052910052907E-2</v>
      </c>
      <c r="FB9">
        <f t="shared" si="45"/>
        <v>1.2698412698412698E-2</v>
      </c>
      <c r="FC9">
        <f t="shared" si="46"/>
        <v>0.30052910052910053</v>
      </c>
      <c r="FD9">
        <f t="shared" si="47"/>
        <v>0.43597883597883597</v>
      </c>
      <c r="FE9">
        <f>EP9/$EZ9</f>
        <v>0.19682539682539682</v>
      </c>
      <c r="FF9">
        <f t="shared" si="48"/>
        <v>1.0582010582010583E-3</v>
      </c>
      <c r="FG9">
        <v>65.3</v>
      </c>
      <c r="FH9">
        <v>88</v>
      </c>
      <c r="FI9">
        <v>3.56E-2</v>
      </c>
      <c r="FJ9">
        <v>77113</v>
      </c>
      <c r="FK9">
        <v>0.1</v>
      </c>
      <c r="FL9">
        <v>0.86080000000000001</v>
      </c>
      <c r="FM9">
        <v>0.1575</v>
      </c>
      <c r="FN9">
        <v>0.1212</v>
      </c>
      <c r="FO9">
        <v>0.2051</v>
      </c>
      <c r="FP9">
        <v>54</v>
      </c>
      <c r="FQ9">
        <v>35</v>
      </c>
      <c r="FR9">
        <v>373</v>
      </c>
      <c r="FS9">
        <v>558</v>
      </c>
      <c r="FT9">
        <v>228</v>
      </c>
      <c r="FU9">
        <v>6</v>
      </c>
      <c r="FV9">
        <f t="shared" si="49"/>
        <v>1254</v>
      </c>
      <c r="FW9" s="12">
        <f t="shared" si="50"/>
        <v>4.3062200956937802E-2</v>
      </c>
      <c r="FX9" s="12">
        <f t="shared" si="51"/>
        <v>2.7910685805422646E-2</v>
      </c>
      <c r="FY9" s="12">
        <f t="shared" si="52"/>
        <v>0.29744816586921852</v>
      </c>
      <c r="FZ9" s="12">
        <f t="shared" si="53"/>
        <v>0.44497607655502391</v>
      </c>
      <c r="GA9" s="12">
        <f>FT9/FV9</f>
        <v>0.18181818181818182</v>
      </c>
      <c r="GB9" s="12">
        <f t="shared" si="54"/>
        <v>4.7846889952153108E-3</v>
      </c>
      <c r="GC9">
        <v>42</v>
      </c>
      <c r="GD9">
        <v>33</v>
      </c>
      <c r="GE9">
        <v>390</v>
      </c>
      <c r="GF9">
        <v>553</v>
      </c>
      <c r="GG9">
        <v>228</v>
      </c>
      <c r="GH9">
        <v>9</v>
      </c>
      <c r="GI9">
        <f t="shared" si="55"/>
        <v>1255</v>
      </c>
      <c r="GJ9">
        <f t="shared" si="56"/>
        <v>3.3466135458167331E-2</v>
      </c>
      <c r="GK9">
        <f t="shared" si="57"/>
        <v>2.6294820717131476E-2</v>
      </c>
      <c r="GL9">
        <f t="shared" si="58"/>
        <v>0.31075697211155379</v>
      </c>
      <c r="GM9">
        <f t="shared" si="59"/>
        <v>0.4406374501992032</v>
      </c>
      <c r="GN9">
        <f>GG9/$GI9</f>
        <v>0.18167330677290836</v>
      </c>
      <c r="GO9">
        <f t="shared" si="60"/>
        <v>7.1713147410358566E-3</v>
      </c>
      <c r="GP9">
        <v>66</v>
      </c>
      <c r="GQ9">
        <v>37</v>
      </c>
      <c r="GR9">
        <v>355</v>
      </c>
      <c r="GS9">
        <v>562</v>
      </c>
      <c r="GT9">
        <v>228</v>
      </c>
      <c r="GU9">
        <v>2</v>
      </c>
      <c r="GV9">
        <f t="shared" si="61"/>
        <v>1250</v>
      </c>
      <c r="GW9">
        <f t="shared" si="62"/>
        <v>5.28E-2</v>
      </c>
      <c r="GX9">
        <f t="shared" si="63"/>
        <v>2.9600000000000001E-2</v>
      </c>
      <c r="GY9">
        <f t="shared" si="64"/>
        <v>0.28399999999999997</v>
      </c>
      <c r="GZ9">
        <f t="shared" si="65"/>
        <v>0.4496</v>
      </c>
      <c r="HA9">
        <f>GT9/$GV9</f>
        <v>0.18240000000000001</v>
      </c>
      <c r="HB9">
        <f t="shared" si="66"/>
        <v>1.6000000000000001E-3</v>
      </c>
    </row>
    <row r="10" spans="1:210">
      <c r="A10" t="s">
        <v>241</v>
      </c>
      <c r="B10" t="s">
        <v>214</v>
      </c>
      <c r="C10" t="s">
        <v>242</v>
      </c>
      <c r="D10" t="s">
        <v>232</v>
      </c>
      <c r="E10" t="s">
        <v>243</v>
      </c>
      <c r="F10">
        <v>82</v>
      </c>
      <c r="G10">
        <v>42</v>
      </c>
      <c r="H10">
        <v>24</v>
      </c>
      <c r="I10">
        <v>58</v>
      </c>
      <c r="J10">
        <v>293</v>
      </c>
      <c r="K10" t="s">
        <v>218</v>
      </c>
      <c r="L10">
        <v>250</v>
      </c>
      <c r="M10">
        <f t="shared" si="0"/>
        <v>475</v>
      </c>
      <c r="N10">
        <f t="shared" si="1"/>
        <v>0.17263157894736841</v>
      </c>
      <c r="O10">
        <f t="shared" si="2"/>
        <v>8.8421052631578942E-2</v>
      </c>
      <c r="P10">
        <f t="shared" si="3"/>
        <v>0.12210526315789473</v>
      </c>
      <c r="Q10">
        <f t="shared" si="4"/>
        <v>0.61684210526315786</v>
      </c>
      <c r="R10" t="s">
        <v>218</v>
      </c>
      <c r="S10">
        <v>62</v>
      </c>
      <c r="T10">
        <v>33</v>
      </c>
      <c r="U10">
        <v>33</v>
      </c>
      <c r="V10">
        <v>56</v>
      </c>
      <c r="W10">
        <v>348</v>
      </c>
      <c r="X10" t="s">
        <v>218</v>
      </c>
      <c r="Y10">
        <v>0</v>
      </c>
      <c r="Z10">
        <v>245</v>
      </c>
      <c r="AA10">
        <f t="shared" si="5"/>
        <v>499</v>
      </c>
      <c r="AB10">
        <f t="shared" si="6"/>
        <v>0.12424849699398798</v>
      </c>
      <c r="AC10">
        <f t="shared" si="7"/>
        <v>6.6132264529058113E-2</v>
      </c>
      <c r="AD10">
        <f t="shared" si="8"/>
        <v>0.11222444889779559</v>
      </c>
      <c r="AE10">
        <f t="shared" si="9"/>
        <v>0.69739478957915835</v>
      </c>
      <c r="AF10" t="s">
        <v>218</v>
      </c>
      <c r="AG10">
        <v>81</v>
      </c>
      <c r="AH10">
        <v>32</v>
      </c>
      <c r="AI10">
        <v>9</v>
      </c>
      <c r="AJ10">
        <v>43</v>
      </c>
      <c r="AK10">
        <v>408</v>
      </c>
      <c r="AL10" t="s">
        <v>218</v>
      </c>
      <c r="AM10">
        <v>0</v>
      </c>
      <c r="AN10">
        <v>248</v>
      </c>
      <c r="AO10">
        <f t="shared" si="10"/>
        <v>564</v>
      </c>
      <c r="AP10">
        <f t="shared" si="11"/>
        <v>0.14361702127659576</v>
      </c>
      <c r="AQ10">
        <f t="shared" si="12"/>
        <v>5.6737588652482268E-2</v>
      </c>
      <c r="AR10">
        <f t="shared" si="13"/>
        <v>7.6241134751773049E-2</v>
      </c>
      <c r="AS10">
        <f t="shared" si="14"/>
        <v>0.72340425531914898</v>
      </c>
      <c r="AT10" t="s">
        <v>218</v>
      </c>
      <c r="AU10">
        <v>66</v>
      </c>
      <c r="AV10">
        <v>14</v>
      </c>
      <c r="AW10">
        <v>8</v>
      </c>
      <c r="AX10">
        <v>31</v>
      </c>
      <c r="AY10">
        <v>359</v>
      </c>
      <c r="AZ10" t="s">
        <v>218</v>
      </c>
      <c r="BA10">
        <v>0</v>
      </c>
      <c r="BB10">
        <v>266</v>
      </c>
      <c r="BC10">
        <f t="shared" si="15"/>
        <v>470</v>
      </c>
      <c r="BD10">
        <f t="shared" si="16"/>
        <v>0.14042553191489363</v>
      </c>
      <c r="BE10">
        <f t="shared" si="17"/>
        <v>2.9787234042553193E-2</v>
      </c>
      <c r="BF10">
        <f t="shared" si="18"/>
        <v>6.5957446808510636E-2</v>
      </c>
      <c r="BG10">
        <f t="shared" si="19"/>
        <v>0.7638297872340426</v>
      </c>
      <c r="BH10" t="s">
        <v>218</v>
      </c>
      <c r="BI10">
        <v>66</v>
      </c>
      <c r="BJ10">
        <v>17</v>
      </c>
      <c r="BK10">
        <v>2</v>
      </c>
      <c r="BL10">
        <v>28</v>
      </c>
      <c r="BM10">
        <v>397</v>
      </c>
      <c r="BN10" t="s">
        <v>218</v>
      </c>
      <c r="BO10">
        <v>0</v>
      </c>
      <c r="BP10">
        <v>315</v>
      </c>
      <c r="BQ10">
        <f t="shared" si="20"/>
        <v>508</v>
      </c>
      <c r="BR10">
        <f t="shared" si="21"/>
        <v>0.12992125984251968</v>
      </c>
      <c r="BS10">
        <f t="shared" si="22"/>
        <v>3.3464566929133861E-2</v>
      </c>
      <c r="BT10">
        <f t="shared" si="23"/>
        <v>5.5118110236220472E-2</v>
      </c>
      <c r="BU10">
        <f t="shared" si="24"/>
        <v>0.78149606299212604</v>
      </c>
      <c r="BV10" t="s">
        <v>218</v>
      </c>
      <c r="BW10">
        <v>94</v>
      </c>
      <c r="BX10">
        <v>29</v>
      </c>
      <c r="BY10">
        <v>4</v>
      </c>
      <c r="BZ10">
        <v>26</v>
      </c>
      <c r="CA10">
        <v>376</v>
      </c>
      <c r="CB10" t="s">
        <v>218</v>
      </c>
      <c r="CC10">
        <v>0</v>
      </c>
      <c r="CD10">
        <v>303</v>
      </c>
      <c r="CE10">
        <v>1</v>
      </c>
      <c r="CF10">
        <v>8</v>
      </c>
      <c r="CG10">
        <v>162</v>
      </c>
      <c r="CH10">
        <v>32</v>
      </c>
      <c r="CI10">
        <v>25</v>
      </c>
      <c r="CJ10">
        <v>272</v>
      </c>
      <c r="CK10">
        <v>20</v>
      </c>
      <c r="CL10">
        <f t="shared" si="25"/>
        <v>526</v>
      </c>
      <c r="CM10">
        <f t="shared" si="26"/>
        <v>0.17870722433460076</v>
      </c>
      <c r="CN10">
        <f t="shared" si="27"/>
        <v>5.5133079847908745E-2</v>
      </c>
      <c r="CO10">
        <f t="shared" si="28"/>
        <v>4.9429657794676805E-2</v>
      </c>
      <c r="CP10">
        <f t="shared" si="29"/>
        <v>0.71482889733840305</v>
      </c>
      <c r="CQ10" t="s">
        <v>218</v>
      </c>
      <c r="CR10">
        <f t="shared" si="30"/>
        <v>1.9011406844106464E-3</v>
      </c>
      <c r="CS10">
        <v>112</v>
      </c>
      <c r="CT10">
        <v>38</v>
      </c>
      <c r="CU10">
        <v>5</v>
      </c>
      <c r="CV10">
        <v>25</v>
      </c>
      <c r="CW10">
        <v>391</v>
      </c>
      <c r="CX10" t="s">
        <v>218</v>
      </c>
      <c r="CY10">
        <v>0</v>
      </c>
      <c r="CZ10">
        <v>301</v>
      </c>
      <c r="DA10">
        <v>0</v>
      </c>
      <c r="DB10">
        <v>13</v>
      </c>
      <c r="DC10">
        <v>208</v>
      </c>
      <c r="DD10">
        <v>38</v>
      </c>
      <c r="DE10">
        <v>27</v>
      </c>
      <c r="DF10">
        <v>248</v>
      </c>
      <c r="DG10">
        <v>21</v>
      </c>
      <c r="DH10">
        <f t="shared" si="31"/>
        <v>566</v>
      </c>
      <c r="DI10">
        <f t="shared" si="32"/>
        <v>0.19787985865724381</v>
      </c>
      <c r="DJ10">
        <f t="shared" si="33"/>
        <v>6.7137809187279157E-2</v>
      </c>
      <c r="DK10">
        <f t="shared" si="34"/>
        <v>4.4169611307420496E-2</v>
      </c>
      <c r="DL10">
        <f t="shared" si="35"/>
        <v>0.69081272084805656</v>
      </c>
      <c r="DM10" t="s">
        <v>218</v>
      </c>
      <c r="DN10">
        <f t="shared" si="36"/>
        <v>0</v>
      </c>
      <c r="DO10">
        <v>127</v>
      </c>
      <c r="DP10">
        <v>19</v>
      </c>
      <c r="DQ10">
        <v>2</v>
      </c>
      <c r="DR10">
        <v>20</v>
      </c>
      <c r="DS10">
        <v>425</v>
      </c>
      <c r="DT10" t="s">
        <v>218</v>
      </c>
      <c r="DU10">
        <v>0</v>
      </c>
      <c r="DV10">
        <v>351</v>
      </c>
      <c r="DW10">
        <v>3</v>
      </c>
      <c r="DX10">
        <v>19</v>
      </c>
      <c r="DY10">
        <v>194</v>
      </c>
      <c r="DZ10">
        <v>18</v>
      </c>
      <c r="EA10">
        <v>27</v>
      </c>
      <c r="EB10">
        <v>278</v>
      </c>
      <c r="EC10">
        <v>40</v>
      </c>
      <c r="ED10">
        <f t="shared" si="37"/>
        <v>594</v>
      </c>
      <c r="EE10">
        <f t="shared" si="38"/>
        <v>0.2138047138047138</v>
      </c>
      <c r="EF10">
        <f t="shared" si="39"/>
        <v>3.1986531986531987E-2</v>
      </c>
      <c r="EG10">
        <f t="shared" si="40"/>
        <v>3.3670033670033669E-2</v>
      </c>
      <c r="EH10">
        <f t="shared" si="41"/>
        <v>0.71548821548821551</v>
      </c>
      <c r="EI10" t="s">
        <v>218</v>
      </c>
      <c r="EJ10">
        <f t="shared" si="42"/>
        <v>5.0505050505050509E-3</v>
      </c>
      <c r="EK10">
        <v>83</v>
      </c>
      <c r="EL10">
        <v>20</v>
      </c>
      <c r="EM10">
        <v>6</v>
      </c>
      <c r="EN10">
        <v>19</v>
      </c>
      <c r="EO10">
        <v>399</v>
      </c>
      <c r="EP10" t="s">
        <v>218</v>
      </c>
      <c r="EQ10">
        <v>0</v>
      </c>
      <c r="ER10">
        <v>293</v>
      </c>
      <c r="ES10">
        <v>0</v>
      </c>
      <c r="EU10">
        <v>148</v>
      </c>
      <c r="EV10">
        <v>20</v>
      </c>
      <c r="EW10">
        <v>20</v>
      </c>
      <c r="EX10">
        <v>281</v>
      </c>
      <c r="EY10">
        <v>12</v>
      </c>
      <c r="EZ10">
        <f t="shared" si="43"/>
        <v>521</v>
      </c>
      <c r="FA10">
        <f t="shared" si="44"/>
        <v>0.15930902111324377</v>
      </c>
      <c r="FB10">
        <f t="shared" si="45"/>
        <v>3.8387715930902108E-2</v>
      </c>
      <c r="FC10">
        <f t="shared" si="46"/>
        <v>3.6468330134357005E-2</v>
      </c>
      <c r="FD10">
        <f t="shared" si="47"/>
        <v>0.76583493282149717</v>
      </c>
      <c r="FE10" t="s">
        <v>218</v>
      </c>
      <c r="FF10">
        <f t="shared" si="48"/>
        <v>0</v>
      </c>
      <c r="FG10">
        <v>69.7</v>
      </c>
      <c r="FH10">
        <v>223</v>
      </c>
      <c r="FI10">
        <v>3.39E-2</v>
      </c>
      <c r="FJ10">
        <v>49368</v>
      </c>
      <c r="FK10">
        <v>0.23810000000000001</v>
      </c>
      <c r="FL10">
        <v>0.78059999999999996</v>
      </c>
      <c r="FM10">
        <v>0.1414</v>
      </c>
      <c r="FN10">
        <v>0.1</v>
      </c>
      <c r="FO10">
        <v>0.188</v>
      </c>
      <c r="FP10">
        <v>47</v>
      </c>
      <c r="FQ10">
        <v>11</v>
      </c>
      <c r="FR10">
        <v>9</v>
      </c>
      <c r="FS10">
        <v>162</v>
      </c>
      <c r="FT10" t="s">
        <v>218</v>
      </c>
      <c r="FU10">
        <v>3</v>
      </c>
      <c r="FV10">
        <f t="shared" si="49"/>
        <v>232</v>
      </c>
      <c r="FW10" s="12">
        <f t="shared" si="50"/>
        <v>0.20258620689655171</v>
      </c>
      <c r="FX10" s="12">
        <f t="shared" si="51"/>
        <v>4.7413793103448273E-2</v>
      </c>
      <c r="FY10" s="12">
        <f t="shared" si="52"/>
        <v>3.8793103448275863E-2</v>
      </c>
      <c r="FZ10" s="12">
        <f t="shared" si="53"/>
        <v>0.69827586206896552</v>
      </c>
      <c r="GA10" t="s">
        <v>218</v>
      </c>
      <c r="GB10" s="12">
        <f t="shared" si="54"/>
        <v>1.2931034482758621E-2</v>
      </c>
      <c r="GC10">
        <v>38</v>
      </c>
      <c r="GD10">
        <v>10</v>
      </c>
      <c r="GE10">
        <v>6</v>
      </c>
      <c r="GF10">
        <v>182</v>
      </c>
      <c r="GG10" t="s">
        <v>218</v>
      </c>
      <c r="GH10">
        <v>1</v>
      </c>
      <c r="GI10">
        <f t="shared" si="55"/>
        <v>237</v>
      </c>
      <c r="GJ10">
        <f t="shared" si="56"/>
        <v>0.16033755274261605</v>
      </c>
      <c r="GK10">
        <f t="shared" si="57"/>
        <v>4.2194092827004218E-2</v>
      </c>
      <c r="GL10">
        <f t="shared" si="58"/>
        <v>2.5316455696202531E-2</v>
      </c>
      <c r="GM10">
        <f t="shared" si="59"/>
        <v>0.76793248945147674</v>
      </c>
      <c r="GN10" t="s">
        <v>218</v>
      </c>
      <c r="GO10">
        <f t="shared" si="60"/>
        <v>4.2194092827004216E-3</v>
      </c>
      <c r="GP10">
        <v>55</v>
      </c>
      <c r="GQ10">
        <v>11</v>
      </c>
      <c r="GR10">
        <v>12</v>
      </c>
      <c r="GS10">
        <v>142</v>
      </c>
      <c r="GT10" t="s">
        <v>218</v>
      </c>
      <c r="GU10">
        <v>5</v>
      </c>
      <c r="GV10">
        <f t="shared" si="61"/>
        <v>225</v>
      </c>
      <c r="GW10">
        <f t="shared" si="62"/>
        <v>0.24444444444444444</v>
      </c>
      <c r="GX10">
        <f t="shared" si="63"/>
        <v>4.8888888888888891E-2</v>
      </c>
      <c r="GY10">
        <f t="shared" si="64"/>
        <v>5.3333333333333337E-2</v>
      </c>
      <c r="GZ10">
        <f t="shared" si="65"/>
        <v>0.63111111111111107</v>
      </c>
      <c r="HA10" t="s">
        <v>218</v>
      </c>
      <c r="HB10">
        <f t="shared" si="66"/>
        <v>2.2222222222222223E-2</v>
      </c>
    </row>
    <row r="11" spans="1:210">
      <c r="A11" t="s">
        <v>244</v>
      </c>
      <c r="B11" t="s">
        <v>214</v>
      </c>
      <c r="C11" t="s">
        <v>245</v>
      </c>
      <c r="D11" t="s">
        <v>246</v>
      </c>
      <c r="E11" t="s">
        <v>247</v>
      </c>
      <c r="F11">
        <v>60</v>
      </c>
      <c r="G11">
        <v>47</v>
      </c>
      <c r="H11">
        <v>30</v>
      </c>
      <c r="I11">
        <v>48</v>
      </c>
      <c r="J11">
        <v>269</v>
      </c>
      <c r="K11" t="s">
        <v>218</v>
      </c>
      <c r="L11">
        <v>237</v>
      </c>
      <c r="M11">
        <f t="shared" si="0"/>
        <v>424</v>
      </c>
      <c r="N11">
        <f t="shared" si="1"/>
        <v>0.14150943396226415</v>
      </c>
      <c r="O11">
        <f t="shared" si="2"/>
        <v>0.11084905660377359</v>
      </c>
      <c r="P11">
        <f t="shared" si="3"/>
        <v>0.11320754716981132</v>
      </c>
      <c r="Q11">
        <f t="shared" si="4"/>
        <v>0.63443396226415094</v>
      </c>
      <c r="R11" t="s">
        <v>218</v>
      </c>
      <c r="S11">
        <v>62</v>
      </c>
      <c r="T11">
        <v>29</v>
      </c>
      <c r="U11">
        <v>14</v>
      </c>
      <c r="V11">
        <v>40</v>
      </c>
      <c r="W11">
        <v>254</v>
      </c>
      <c r="X11" t="s">
        <v>218</v>
      </c>
      <c r="Y11">
        <v>0</v>
      </c>
      <c r="Z11">
        <v>163</v>
      </c>
      <c r="AA11">
        <f t="shared" si="5"/>
        <v>385</v>
      </c>
      <c r="AB11">
        <f t="shared" si="6"/>
        <v>0.16103896103896104</v>
      </c>
      <c r="AC11">
        <f t="shared" si="7"/>
        <v>7.5324675324675322E-2</v>
      </c>
      <c r="AD11">
        <f t="shared" si="8"/>
        <v>0.1038961038961039</v>
      </c>
      <c r="AE11">
        <f t="shared" si="9"/>
        <v>0.65974025974025974</v>
      </c>
      <c r="AF11" t="s">
        <v>218</v>
      </c>
      <c r="AL11" t="s">
        <v>218</v>
      </c>
      <c r="AO11">
        <f t="shared" si="10"/>
        <v>0</v>
      </c>
      <c r="AP11" t="e">
        <f t="shared" si="11"/>
        <v>#DIV/0!</v>
      </c>
      <c r="AQ11" t="e">
        <f t="shared" si="12"/>
        <v>#DIV/0!</v>
      </c>
      <c r="AR11" t="e">
        <f t="shared" si="13"/>
        <v>#DIV/0!</v>
      </c>
      <c r="AS11" t="e">
        <f t="shared" si="14"/>
        <v>#DIV/0!</v>
      </c>
      <c r="AT11" t="s">
        <v>218</v>
      </c>
      <c r="AU11">
        <v>58</v>
      </c>
      <c r="AV11">
        <v>18</v>
      </c>
      <c r="AW11">
        <v>16</v>
      </c>
      <c r="AX11">
        <v>62</v>
      </c>
      <c r="AY11">
        <v>202</v>
      </c>
      <c r="AZ11" t="s">
        <v>218</v>
      </c>
      <c r="BA11">
        <v>0</v>
      </c>
      <c r="BB11">
        <v>194</v>
      </c>
      <c r="BC11">
        <f t="shared" si="15"/>
        <v>340</v>
      </c>
      <c r="BD11">
        <f t="shared" si="16"/>
        <v>0.17058823529411765</v>
      </c>
      <c r="BE11">
        <f t="shared" si="17"/>
        <v>5.2941176470588235E-2</v>
      </c>
      <c r="BF11">
        <f t="shared" si="18"/>
        <v>0.18235294117647058</v>
      </c>
      <c r="BG11">
        <f t="shared" si="19"/>
        <v>0.59411764705882353</v>
      </c>
      <c r="BH11" t="s">
        <v>218</v>
      </c>
      <c r="BI11">
        <v>66</v>
      </c>
      <c r="BJ11">
        <v>23</v>
      </c>
      <c r="BK11">
        <v>18</v>
      </c>
      <c r="BL11">
        <v>44</v>
      </c>
      <c r="BM11">
        <v>197</v>
      </c>
      <c r="BN11" t="s">
        <v>218</v>
      </c>
      <c r="BO11">
        <v>0</v>
      </c>
      <c r="BP11">
        <v>187</v>
      </c>
      <c r="BQ11">
        <f t="shared" si="20"/>
        <v>330</v>
      </c>
      <c r="BR11">
        <f t="shared" si="21"/>
        <v>0.2</v>
      </c>
      <c r="BS11">
        <f t="shared" si="22"/>
        <v>6.9696969696969702E-2</v>
      </c>
      <c r="BT11">
        <f t="shared" si="23"/>
        <v>0.13333333333333333</v>
      </c>
      <c r="BU11">
        <f t="shared" si="24"/>
        <v>0.59696969696969693</v>
      </c>
      <c r="BV11" t="s">
        <v>218</v>
      </c>
      <c r="BW11">
        <v>80</v>
      </c>
      <c r="BX11">
        <v>23</v>
      </c>
      <c r="BY11">
        <v>21</v>
      </c>
      <c r="BZ11">
        <v>64</v>
      </c>
      <c r="CA11">
        <v>151</v>
      </c>
      <c r="CB11" t="s">
        <v>218</v>
      </c>
      <c r="CC11">
        <v>0</v>
      </c>
      <c r="CD11">
        <v>151</v>
      </c>
      <c r="CE11">
        <v>10</v>
      </c>
      <c r="CF11">
        <v>4</v>
      </c>
      <c r="CG11">
        <v>92</v>
      </c>
      <c r="CH11">
        <v>20</v>
      </c>
      <c r="CI11">
        <v>76</v>
      </c>
      <c r="CJ11">
        <v>133</v>
      </c>
      <c r="CK11">
        <v>3</v>
      </c>
      <c r="CL11">
        <f t="shared" si="25"/>
        <v>328</v>
      </c>
      <c r="CM11">
        <f t="shared" si="26"/>
        <v>0.24390243902439024</v>
      </c>
      <c r="CN11">
        <f t="shared" si="27"/>
        <v>7.0121951219512202E-2</v>
      </c>
      <c r="CO11">
        <f t="shared" si="28"/>
        <v>0.1951219512195122</v>
      </c>
      <c r="CP11">
        <f t="shared" si="29"/>
        <v>0.46036585365853661</v>
      </c>
      <c r="CQ11" t="s">
        <v>218</v>
      </c>
      <c r="CR11">
        <f t="shared" si="30"/>
        <v>3.048780487804878E-2</v>
      </c>
      <c r="CS11">
        <v>62</v>
      </c>
      <c r="CT11">
        <v>18</v>
      </c>
      <c r="CU11">
        <v>15</v>
      </c>
      <c r="CV11">
        <v>53</v>
      </c>
      <c r="CW11">
        <v>193</v>
      </c>
      <c r="CX11" t="s">
        <v>218</v>
      </c>
      <c r="CY11">
        <v>0</v>
      </c>
      <c r="CZ11">
        <v>174</v>
      </c>
      <c r="DA11">
        <v>2</v>
      </c>
      <c r="DB11">
        <v>8</v>
      </c>
      <c r="DC11">
        <v>74</v>
      </c>
      <c r="DD11">
        <v>18</v>
      </c>
      <c r="DE11">
        <v>65</v>
      </c>
      <c r="DF11">
        <v>162</v>
      </c>
      <c r="DG11">
        <v>2</v>
      </c>
      <c r="DH11">
        <f t="shared" si="31"/>
        <v>328</v>
      </c>
      <c r="DI11">
        <f t="shared" si="32"/>
        <v>0.18902439024390244</v>
      </c>
      <c r="DJ11">
        <f t="shared" si="33"/>
        <v>5.4878048780487805E-2</v>
      </c>
      <c r="DK11">
        <f t="shared" si="34"/>
        <v>0.16158536585365854</v>
      </c>
      <c r="DL11">
        <f t="shared" si="35"/>
        <v>0.58841463414634143</v>
      </c>
      <c r="DM11" t="s">
        <v>218</v>
      </c>
      <c r="DN11">
        <f t="shared" si="36"/>
        <v>6.0975609756097563E-3</v>
      </c>
      <c r="DO11">
        <v>67</v>
      </c>
      <c r="DP11">
        <v>29</v>
      </c>
      <c r="DQ11">
        <v>9</v>
      </c>
      <c r="DR11">
        <v>57</v>
      </c>
      <c r="DS11">
        <v>197</v>
      </c>
      <c r="DT11" t="s">
        <v>218</v>
      </c>
      <c r="DU11">
        <v>0</v>
      </c>
      <c r="DV11">
        <v>185</v>
      </c>
      <c r="DW11">
        <v>1</v>
      </c>
      <c r="DX11">
        <v>15</v>
      </c>
      <c r="DY11">
        <v>83</v>
      </c>
      <c r="DZ11">
        <v>28</v>
      </c>
      <c r="EA11">
        <v>62</v>
      </c>
      <c r="EB11">
        <v>155</v>
      </c>
      <c r="EC11">
        <v>1</v>
      </c>
      <c r="ED11">
        <f t="shared" si="37"/>
        <v>351</v>
      </c>
      <c r="EE11">
        <f t="shared" si="38"/>
        <v>0.19088319088319089</v>
      </c>
      <c r="EF11">
        <f t="shared" si="39"/>
        <v>8.2621082621082614E-2</v>
      </c>
      <c r="EG11">
        <f t="shared" si="40"/>
        <v>0.1623931623931624</v>
      </c>
      <c r="EH11">
        <f t="shared" si="41"/>
        <v>0.56125356125356129</v>
      </c>
      <c r="EI11" t="s">
        <v>218</v>
      </c>
      <c r="EJ11">
        <f t="shared" si="42"/>
        <v>2.8490028490028491E-3</v>
      </c>
      <c r="EP11" t="s">
        <v>218</v>
      </c>
      <c r="EZ11">
        <f t="shared" si="43"/>
        <v>0</v>
      </c>
      <c r="FA11" t="e">
        <f t="shared" si="44"/>
        <v>#DIV/0!</v>
      </c>
      <c r="FB11" t="e">
        <f t="shared" si="45"/>
        <v>#DIV/0!</v>
      </c>
      <c r="FC11" t="e">
        <f t="shared" si="46"/>
        <v>#DIV/0!</v>
      </c>
      <c r="FD11" t="e">
        <f t="shared" si="47"/>
        <v>#DIV/0!</v>
      </c>
      <c r="FE11" t="s">
        <v>218</v>
      </c>
      <c r="FF11" t="e">
        <f t="shared" si="48"/>
        <v>#DIV/0!</v>
      </c>
      <c r="FG11">
        <v>28.3</v>
      </c>
      <c r="FH11">
        <v>128</v>
      </c>
      <c r="FI11">
        <v>6.1100000000000002E-2</v>
      </c>
      <c r="FJ11">
        <v>78551</v>
      </c>
      <c r="FK11">
        <v>0.11899999999999999</v>
      </c>
      <c r="FL11">
        <v>0.86450000000000005</v>
      </c>
      <c r="FM11">
        <v>0.2074</v>
      </c>
      <c r="FN11">
        <v>0.17799999999999999</v>
      </c>
      <c r="FO11">
        <v>0.21609999999999999</v>
      </c>
      <c r="FP11">
        <v>32</v>
      </c>
      <c r="FQ11">
        <v>18</v>
      </c>
      <c r="FR11">
        <v>23</v>
      </c>
      <c r="FS11">
        <v>93</v>
      </c>
      <c r="FT11" t="s">
        <v>218</v>
      </c>
      <c r="FU11">
        <v>16</v>
      </c>
      <c r="FV11">
        <f t="shared" si="49"/>
        <v>182</v>
      </c>
      <c r="FW11" s="12">
        <f t="shared" si="50"/>
        <v>0.17582417582417584</v>
      </c>
      <c r="FX11" s="12">
        <f t="shared" si="51"/>
        <v>9.8901098901098897E-2</v>
      </c>
      <c r="FY11" s="12">
        <f t="shared" si="52"/>
        <v>0.12637362637362637</v>
      </c>
      <c r="FZ11" s="12">
        <f t="shared" si="53"/>
        <v>0.51098901098901095</v>
      </c>
      <c r="GA11" t="s">
        <v>218</v>
      </c>
      <c r="GB11" s="12">
        <f t="shared" si="54"/>
        <v>8.7912087912087919E-2</v>
      </c>
      <c r="GC11">
        <v>29</v>
      </c>
      <c r="GD11">
        <v>18</v>
      </c>
      <c r="GE11">
        <v>19</v>
      </c>
      <c r="GF11">
        <v>104</v>
      </c>
      <c r="GG11" t="s">
        <v>218</v>
      </c>
      <c r="GH11">
        <v>16</v>
      </c>
      <c r="GI11">
        <f t="shared" si="55"/>
        <v>186</v>
      </c>
      <c r="GJ11">
        <f t="shared" si="56"/>
        <v>0.15591397849462366</v>
      </c>
      <c r="GK11">
        <f t="shared" si="57"/>
        <v>9.6774193548387094E-2</v>
      </c>
      <c r="GL11">
        <f t="shared" si="58"/>
        <v>0.10215053763440861</v>
      </c>
      <c r="GM11">
        <f t="shared" si="59"/>
        <v>0.55913978494623651</v>
      </c>
      <c r="GN11" t="s">
        <v>218</v>
      </c>
      <c r="GO11">
        <f t="shared" si="60"/>
        <v>8.6021505376344093E-2</v>
      </c>
      <c r="GP11">
        <v>34</v>
      </c>
      <c r="GQ11">
        <v>17</v>
      </c>
      <c r="GR11">
        <v>26</v>
      </c>
      <c r="GS11">
        <v>82</v>
      </c>
      <c r="GT11" t="s">
        <v>218</v>
      </c>
      <c r="GU11">
        <v>16</v>
      </c>
      <c r="GV11">
        <f t="shared" si="61"/>
        <v>175</v>
      </c>
      <c r="GW11">
        <f t="shared" si="62"/>
        <v>0.19428571428571428</v>
      </c>
      <c r="GX11">
        <f t="shared" si="63"/>
        <v>9.7142857142857142E-2</v>
      </c>
      <c r="GY11">
        <f t="shared" si="64"/>
        <v>0.14857142857142858</v>
      </c>
      <c r="GZ11">
        <f t="shared" si="65"/>
        <v>0.46857142857142858</v>
      </c>
      <c r="HA11" t="s">
        <v>218</v>
      </c>
      <c r="HB11">
        <f t="shared" si="66"/>
        <v>9.1428571428571428E-2</v>
      </c>
    </row>
    <row r="12" spans="1:210">
      <c r="A12" t="s">
        <v>248</v>
      </c>
      <c r="B12" t="s">
        <v>214</v>
      </c>
      <c r="C12" t="s">
        <v>249</v>
      </c>
      <c r="D12" t="s">
        <v>236</v>
      </c>
      <c r="E12" t="s">
        <v>236</v>
      </c>
      <c r="F12">
        <v>32</v>
      </c>
      <c r="G12">
        <v>41</v>
      </c>
      <c r="H12">
        <v>40</v>
      </c>
      <c r="I12">
        <v>290</v>
      </c>
      <c r="J12">
        <v>358</v>
      </c>
      <c r="K12" t="s">
        <v>218</v>
      </c>
      <c r="L12">
        <v>340</v>
      </c>
      <c r="M12">
        <f t="shared" si="0"/>
        <v>721</v>
      </c>
      <c r="N12">
        <f t="shared" si="1"/>
        <v>4.4382801664355064E-2</v>
      </c>
      <c r="O12">
        <f t="shared" si="2"/>
        <v>5.6865464632454926E-2</v>
      </c>
      <c r="P12">
        <f t="shared" si="3"/>
        <v>0.40221914008321774</v>
      </c>
      <c r="Q12">
        <f t="shared" si="4"/>
        <v>0.49653259361997226</v>
      </c>
      <c r="R12" t="s">
        <v>218</v>
      </c>
      <c r="S12">
        <v>25</v>
      </c>
      <c r="T12">
        <v>51</v>
      </c>
      <c r="U12">
        <v>50</v>
      </c>
      <c r="V12">
        <v>352</v>
      </c>
      <c r="W12">
        <v>377</v>
      </c>
      <c r="X12" t="s">
        <v>218</v>
      </c>
      <c r="Y12">
        <v>0</v>
      </c>
      <c r="Z12">
        <v>288</v>
      </c>
      <c r="AA12">
        <f t="shared" si="5"/>
        <v>805</v>
      </c>
      <c r="AB12">
        <f t="shared" si="6"/>
        <v>3.1055900621118012E-2</v>
      </c>
      <c r="AC12">
        <f t="shared" si="7"/>
        <v>6.3354037267080748E-2</v>
      </c>
      <c r="AD12">
        <f t="shared" si="8"/>
        <v>0.4372670807453416</v>
      </c>
      <c r="AE12">
        <f t="shared" si="9"/>
        <v>0.46832298136645961</v>
      </c>
      <c r="AF12" t="s">
        <v>218</v>
      </c>
      <c r="AL12" t="s">
        <v>218</v>
      </c>
      <c r="AO12">
        <f t="shared" si="10"/>
        <v>0</v>
      </c>
      <c r="AP12" t="e">
        <f t="shared" si="11"/>
        <v>#DIV/0!</v>
      </c>
      <c r="AQ12" t="e">
        <f t="shared" si="12"/>
        <v>#DIV/0!</v>
      </c>
      <c r="AR12" t="e">
        <f t="shared" si="13"/>
        <v>#DIV/0!</v>
      </c>
      <c r="AS12" t="e">
        <f t="shared" si="14"/>
        <v>#DIV/0!</v>
      </c>
      <c r="AT12" t="s">
        <v>218</v>
      </c>
      <c r="AU12">
        <v>36</v>
      </c>
      <c r="AV12">
        <v>22</v>
      </c>
      <c r="AW12">
        <v>17</v>
      </c>
      <c r="AX12">
        <v>288</v>
      </c>
      <c r="AY12">
        <v>342</v>
      </c>
      <c r="AZ12" t="s">
        <v>218</v>
      </c>
      <c r="BA12">
        <v>0</v>
      </c>
      <c r="BB12">
        <v>324</v>
      </c>
      <c r="BC12">
        <f t="shared" si="15"/>
        <v>688</v>
      </c>
      <c r="BD12">
        <f t="shared" si="16"/>
        <v>5.232558139534884E-2</v>
      </c>
      <c r="BE12">
        <f t="shared" si="17"/>
        <v>3.1976744186046513E-2</v>
      </c>
      <c r="BF12">
        <f t="shared" si="18"/>
        <v>0.41860465116279072</v>
      </c>
      <c r="BG12">
        <f t="shared" si="19"/>
        <v>0.49709302325581395</v>
      </c>
      <c r="BH12" t="s">
        <v>218</v>
      </c>
      <c r="BI12">
        <v>20</v>
      </c>
      <c r="BJ12">
        <v>8</v>
      </c>
      <c r="BK12">
        <v>4</v>
      </c>
      <c r="BL12">
        <v>182</v>
      </c>
      <c r="BM12">
        <v>290</v>
      </c>
      <c r="BN12" t="s">
        <v>218</v>
      </c>
      <c r="BO12">
        <v>0</v>
      </c>
      <c r="BP12">
        <v>283</v>
      </c>
      <c r="BQ12">
        <f t="shared" si="20"/>
        <v>500</v>
      </c>
      <c r="BR12">
        <f t="shared" si="21"/>
        <v>0.04</v>
      </c>
      <c r="BS12">
        <f t="shared" si="22"/>
        <v>1.6E-2</v>
      </c>
      <c r="BT12">
        <f t="shared" si="23"/>
        <v>0.36399999999999999</v>
      </c>
      <c r="BU12">
        <f t="shared" si="24"/>
        <v>0.57999999999999996</v>
      </c>
      <c r="BV12" t="s">
        <v>218</v>
      </c>
      <c r="BW12">
        <v>21</v>
      </c>
      <c r="BX12">
        <v>13</v>
      </c>
      <c r="BY12">
        <v>4</v>
      </c>
      <c r="BZ12">
        <v>197</v>
      </c>
      <c r="CA12">
        <v>320</v>
      </c>
      <c r="CB12" t="s">
        <v>218</v>
      </c>
      <c r="CC12">
        <v>0</v>
      </c>
      <c r="CD12">
        <v>283</v>
      </c>
      <c r="CE12">
        <v>9</v>
      </c>
      <c r="CF12">
        <v>84</v>
      </c>
      <c r="CG12">
        <v>28</v>
      </c>
      <c r="CH12">
        <v>11</v>
      </c>
      <c r="CI12">
        <v>220</v>
      </c>
      <c r="CJ12">
        <v>284</v>
      </c>
      <c r="CK12">
        <v>20</v>
      </c>
      <c r="CL12">
        <f t="shared" si="25"/>
        <v>560</v>
      </c>
      <c r="CM12">
        <f t="shared" si="26"/>
        <v>3.7499999999999999E-2</v>
      </c>
      <c r="CN12">
        <f t="shared" si="27"/>
        <v>2.3214285714285715E-2</v>
      </c>
      <c r="CO12">
        <f t="shared" si="28"/>
        <v>0.35178571428571431</v>
      </c>
      <c r="CP12">
        <f t="shared" si="29"/>
        <v>0.5714285714285714</v>
      </c>
      <c r="CQ12" t="s">
        <v>218</v>
      </c>
      <c r="CR12">
        <f t="shared" si="30"/>
        <v>1.607142857142857E-2</v>
      </c>
      <c r="CS12">
        <v>14</v>
      </c>
      <c r="CT12">
        <v>8</v>
      </c>
      <c r="CU12">
        <v>7</v>
      </c>
      <c r="CV12">
        <v>201</v>
      </c>
      <c r="CW12">
        <v>325</v>
      </c>
      <c r="CX12" t="s">
        <v>218</v>
      </c>
      <c r="CY12">
        <v>0</v>
      </c>
      <c r="CZ12">
        <v>296</v>
      </c>
      <c r="DA12">
        <v>8</v>
      </c>
      <c r="DB12">
        <v>65</v>
      </c>
      <c r="DC12">
        <v>27</v>
      </c>
      <c r="DD12">
        <v>8</v>
      </c>
      <c r="DE12">
        <v>266</v>
      </c>
      <c r="DF12">
        <v>219</v>
      </c>
      <c r="DG12">
        <v>35</v>
      </c>
      <c r="DH12">
        <f t="shared" si="31"/>
        <v>556</v>
      </c>
      <c r="DI12">
        <f t="shared" si="32"/>
        <v>2.5179856115107913E-2</v>
      </c>
      <c r="DJ12">
        <f t="shared" si="33"/>
        <v>1.4388489208633094E-2</v>
      </c>
      <c r="DK12">
        <f t="shared" si="34"/>
        <v>0.36151079136690645</v>
      </c>
      <c r="DL12">
        <f t="shared" si="35"/>
        <v>0.58453237410071945</v>
      </c>
      <c r="DM12" t="s">
        <v>218</v>
      </c>
      <c r="DN12">
        <f t="shared" si="36"/>
        <v>1.4388489208633094E-2</v>
      </c>
      <c r="DT12" t="s">
        <v>218</v>
      </c>
      <c r="ED12">
        <f t="shared" si="37"/>
        <v>0</v>
      </c>
      <c r="EE12" t="e">
        <f t="shared" si="38"/>
        <v>#DIV/0!</v>
      </c>
      <c r="EF12" t="e">
        <f t="shared" si="39"/>
        <v>#DIV/0!</v>
      </c>
      <c r="EG12" t="e">
        <f t="shared" si="40"/>
        <v>#DIV/0!</v>
      </c>
      <c r="EH12" t="e">
        <f t="shared" si="41"/>
        <v>#DIV/0!</v>
      </c>
      <c r="EI12" t="s">
        <v>218</v>
      </c>
      <c r="EJ12" t="e">
        <f t="shared" si="42"/>
        <v>#DIV/0!</v>
      </c>
      <c r="EP12" t="s">
        <v>218</v>
      </c>
      <c r="EZ12">
        <f t="shared" si="43"/>
        <v>0</v>
      </c>
      <c r="FA12" t="e">
        <f t="shared" si="44"/>
        <v>#DIV/0!</v>
      </c>
      <c r="FB12" t="e">
        <f t="shared" si="45"/>
        <v>#DIV/0!</v>
      </c>
      <c r="FC12" t="e">
        <f t="shared" si="46"/>
        <v>#DIV/0!</v>
      </c>
      <c r="FD12" t="e">
        <f t="shared" si="47"/>
        <v>#DIV/0!</v>
      </c>
      <c r="FE12" t="s">
        <v>218</v>
      </c>
      <c r="FF12" t="e">
        <f t="shared" si="48"/>
        <v>#DIV/0!</v>
      </c>
      <c r="FG12">
        <v>42.4</v>
      </c>
      <c r="FH12">
        <v>77</v>
      </c>
      <c r="FI12">
        <v>2.1499999999999998E-2</v>
      </c>
      <c r="FJ12">
        <v>84306</v>
      </c>
      <c r="FK12">
        <v>0.1195</v>
      </c>
      <c r="FL12">
        <v>0.88859999999999995</v>
      </c>
      <c r="FM12">
        <v>0.1832</v>
      </c>
      <c r="FN12">
        <v>0.1552</v>
      </c>
      <c r="FO12">
        <v>0.221</v>
      </c>
      <c r="FP12">
        <v>20</v>
      </c>
      <c r="FQ12">
        <v>34</v>
      </c>
      <c r="FR12">
        <v>174</v>
      </c>
      <c r="FS12">
        <v>288</v>
      </c>
      <c r="FT12" t="s">
        <v>218</v>
      </c>
      <c r="FU12">
        <v>19</v>
      </c>
      <c r="FV12">
        <f t="shared" si="49"/>
        <v>535</v>
      </c>
      <c r="FW12" s="12">
        <f t="shared" si="50"/>
        <v>3.7383177570093455E-2</v>
      </c>
      <c r="FX12" s="12">
        <f t="shared" si="51"/>
        <v>6.3551401869158877E-2</v>
      </c>
      <c r="FY12" s="12">
        <f t="shared" si="52"/>
        <v>0.3252336448598131</v>
      </c>
      <c r="FZ12" s="12">
        <f t="shared" si="53"/>
        <v>0.53831775700934581</v>
      </c>
      <c r="GA12" t="s">
        <v>218</v>
      </c>
      <c r="GB12" s="12">
        <f t="shared" si="54"/>
        <v>3.5514018691588788E-2</v>
      </c>
      <c r="GC12">
        <v>15</v>
      </c>
      <c r="GD12">
        <v>27</v>
      </c>
      <c r="GE12">
        <v>146</v>
      </c>
      <c r="GF12">
        <v>333</v>
      </c>
      <c r="GG12" t="s">
        <v>218</v>
      </c>
      <c r="GH12">
        <v>12</v>
      </c>
      <c r="GI12">
        <f t="shared" si="55"/>
        <v>533</v>
      </c>
      <c r="GJ12">
        <f t="shared" si="56"/>
        <v>2.8142589118198873E-2</v>
      </c>
      <c r="GK12">
        <f t="shared" si="57"/>
        <v>5.0656660412757973E-2</v>
      </c>
      <c r="GL12">
        <f t="shared" si="58"/>
        <v>0.27392120075046905</v>
      </c>
      <c r="GM12">
        <f t="shared" si="59"/>
        <v>0.62476547842401498</v>
      </c>
      <c r="GN12" t="s">
        <v>218</v>
      </c>
      <c r="GO12">
        <f t="shared" si="60"/>
        <v>2.2514071294559099E-2</v>
      </c>
      <c r="GP12">
        <v>24</v>
      </c>
      <c r="GQ12">
        <v>41</v>
      </c>
      <c r="GR12">
        <v>202</v>
      </c>
      <c r="GS12">
        <v>242</v>
      </c>
      <c r="GT12" t="s">
        <v>218</v>
      </c>
      <c r="GU12">
        <v>25</v>
      </c>
      <c r="GV12">
        <f t="shared" si="61"/>
        <v>534</v>
      </c>
      <c r="GW12">
        <f t="shared" si="62"/>
        <v>4.49438202247191E-2</v>
      </c>
      <c r="GX12">
        <f t="shared" si="63"/>
        <v>7.6779026217228458E-2</v>
      </c>
      <c r="GY12">
        <f t="shared" si="64"/>
        <v>0.37827715355805241</v>
      </c>
      <c r="GZ12">
        <f t="shared" si="65"/>
        <v>0.45318352059925093</v>
      </c>
      <c r="HA12" t="s">
        <v>218</v>
      </c>
      <c r="HB12">
        <f t="shared" si="66"/>
        <v>4.6816479400749067E-2</v>
      </c>
    </row>
    <row r="13" spans="1:210">
      <c r="A13" t="s">
        <v>250</v>
      </c>
      <c r="B13" t="s">
        <v>251</v>
      </c>
      <c r="C13" t="s">
        <v>252</v>
      </c>
      <c r="D13" t="s">
        <v>253</v>
      </c>
      <c r="E13" t="s">
        <v>254</v>
      </c>
      <c r="F13">
        <v>3</v>
      </c>
      <c r="G13">
        <v>22</v>
      </c>
      <c r="H13">
        <v>11</v>
      </c>
      <c r="I13">
        <v>459</v>
      </c>
      <c r="J13">
        <v>156</v>
      </c>
      <c r="K13" t="s">
        <v>218</v>
      </c>
      <c r="L13">
        <v>104</v>
      </c>
      <c r="M13">
        <f t="shared" si="0"/>
        <v>640</v>
      </c>
      <c r="N13">
        <f t="shared" si="1"/>
        <v>4.6874999999999998E-3</v>
      </c>
      <c r="O13">
        <f t="shared" si="2"/>
        <v>3.4375000000000003E-2</v>
      </c>
      <c r="P13">
        <f t="shared" si="3"/>
        <v>0.71718749999999998</v>
      </c>
      <c r="Q13">
        <f t="shared" si="4"/>
        <v>0.24374999999999999</v>
      </c>
      <c r="R13" t="s">
        <v>218</v>
      </c>
      <c r="S13">
        <v>19</v>
      </c>
      <c r="T13">
        <v>40</v>
      </c>
      <c r="U13">
        <v>28</v>
      </c>
      <c r="V13">
        <v>402</v>
      </c>
      <c r="W13">
        <v>229</v>
      </c>
      <c r="X13" t="s">
        <v>218</v>
      </c>
      <c r="Y13">
        <v>0</v>
      </c>
      <c r="Z13">
        <v>139</v>
      </c>
      <c r="AA13">
        <f t="shared" si="5"/>
        <v>690</v>
      </c>
      <c r="AB13">
        <f t="shared" si="6"/>
        <v>2.753623188405797E-2</v>
      </c>
      <c r="AC13">
        <f t="shared" si="7"/>
        <v>5.7971014492753624E-2</v>
      </c>
      <c r="AD13">
        <f t="shared" si="8"/>
        <v>0.58260869565217388</v>
      </c>
      <c r="AE13">
        <f t="shared" si="9"/>
        <v>0.3318840579710145</v>
      </c>
      <c r="AF13" t="s">
        <v>218</v>
      </c>
      <c r="AL13" t="s">
        <v>218</v>
      </c>
      <c r="AO13">
        <f t="shared" si="10"/>
        <v>0</v>
      </c>
      <c r="AP13" t="e">
        <f t="shared" si="11"/>
        <v>#DIV/0!</v>
      </c>
      <c r="AQ13" t="e">
        <f t="shared" si="12"/>
        <v>#DIV/0!</v>
      </c>
      <c r="AR13" t="e">
        <f t="shared" si="13"/>
        <v>#DIV/0!</v>
      </c>
      <c r="AS13" t="e">
        <f t="shared" si="14"/>
        <v>#DIV/0!</v>
      </c>
      <c r="AT13" t="s">
        <v>218</v>
      </c>
      <c r="AU13">
        <v>30</v>
      </c>
      <c r="AV13">
        <v>30</v>
      </c>
      <c r="AW13">
        <v>20</v>
      </c>
      <c r="AX13">
        <v>449</v>
      </c>
      <c r="AY13">
        <v>156</v>
      </c>
      <c r="AZ13" t="s">
        <v>218</v>
      </c>
      <c r="BA13">
        <v>0</v>
      </c>
      <c r="BB13">
        <v>111</v>
      </c>
      <c r="BC13">
        <f t="shared" si="15"/>
        <v>665</v>
      </c>
      <c r="BD13">
        <f t="shared" si="16"/>
        <v>4.5112781954887216E-2</v>
      </c>
      <c r="BE13">
        <f t="shared" si="17"/>
        <v>4.5112781954887216E-2</v>
      </c>
      <c r="BF13">
        <f t="shared" si="18"/>
        <v>0.675187969924812</v>
      </c>
      <c r="BG13">
        <f t="shared" si="19"/>
        <v>0.23458646616541354</v>
      </c>
      <c r="BH13" t="s">
        <v>218</v>
      </c>
      <c r="BI13">
        <v>84</v>
      </c>
      <c r="BJ13">
        <v>52</v>
      </c>
      <c r="BK13">
        <v>23</v>
      </c>
      <c r="BL13">
        <v>910</v>
      </c>
      <c r="BM13">
        <v>552</v>
      </c>
      <c r="BN13" t="s">
        <v>218</v>
      </c>
      <c r="BO13">
        <v>0</v>
      </c>
      <c r="BP13">
        <v>433</v>
      </c>
      <c r="BQ13">
        <f t="shared" si="20"/>
        <v>1598</v>
      </c>
      <c r="BR13">
        <f t="shared" si="21"/>
        <v>5.2565707133917394E-2</v>
      </c>
      <c r="BS13">
        <f t="shared" si="22"/>
        <v>3.2540675844806008E-2</v>
      </c>
      <c r="BT13">
        <f t="shared" si="23"/>
        <v>0.5694618272841051</v>
      </c>
      <c r="BU13">
        <f t="shared" si="24"/>
        <v>0.34543178973717148</v>
      </c>
      <c r="BV13" t="s">
        <v>218</v>
      </c>
      <c r="BW13">
        <v>67</v>
      </c>
      <c r="BX13">
        <v>59</v>
      </c>
      <c r="BY13">
        <v>39</v>
      </c>
      <c r="BZ13">
        <v>783</v>
      </c>
      <c r="CA13">
        <v>327</v>
      </c>
      <c r="CB13" t="s">
        <v>218</v>
      </c>
      <c r="CC13">
        <v>0</v>
      </c>
      <c r="CD13">
        <v>249</v>
      </c>
      <c r="CE13">
        <v>7</v>
      </c>
      <c r="CF13">
        <v>26</v>
      </c>
      <c r="CG13">
        <v>102</v>
      </c>
      <c r="CH13">
        <v>57</v>
      </c>
      <c r="CI13">
        <v>729</v>
      </c>
      <c r="CJ13">
        <v>274</v>
      </c>
      <c r="CK13">
        <v>13</v>
      </c>
      <c r="CL13">
        <f t="shared" si="25"/>
        <v>1243</v>
      </c>
      <c r="CM13">
        <f t="shared" si="26"/>
        <v>5.3901850362027354E-2</v>
      </c>
      <c r="CN13">
        <f t="shared" si="27"/>
        <v>4.7465808527755428E-2</v>
      </c>
      <c r="CO13">
        <f t="shared" si="28"/>
        <v>0.62992759452936442</v>
      </c>
      <c r="CP13">
        <f t="shared" si="29"/>
        <v>0.26307320997586486</v>
      </c>
      <c r="CQ13" t="s">
        <v>218</v>
      </c>
      <c r="CR13">
        <f t="shared" si="30"/>
        <v>5.6315366049879325E-3</v>
      </c>
      <c r="CX13" t="s">
        <v>218</v>
      </c>
      <c r="DH13">
        <f t="shared" si="31"/>
        <v>0</v>
      </c>
      <c r="DI13" t="e">
        <f t="shared" si="32"/>
        <v>#DIV/0!</v>
      </c>
      <c r="DJ13" t="e">
        <f t="shared" si="33"/>
        <v>#DIV/0!</v>
      </c>
      <c r="DK13" t="e">
        <f t="shared" si="34"/>
        <v>#DIV/0!</v>
      </c>
      <c r="DL13" t="e">
        <f t="shared" si="35"/>
        <v>#DIV/0!</v>
      </c>
      <c r="DM13" t="s">
        <v>218</v>
      </c>
      <c r="DN13" t="e">
        <f t="shared" si="36"/>
        <v>#DIV/0!</v>
      </c>
      <c r="DO13">
        <v>26</v>
      </c>
      <c r="DP13">
        <v>30</v>
      </c>
      <c r="DQ13">
        <v>27</v>
      </c>
      <c r="DR13">
        <v>525</v>
      </c>
      <c r="DS13">
        <v>277</v>
      </c>
      <c r="DT13" t="s">
        <v>218</v>
      </c>
      <c r="DU13">
        <v>0</v>
      </c>
      <c r="DV13">
        <v>218</v>
      </c>
      <c r="DW13">
        <v>2</v>
      </c>
      <c r="DX13">
        <v>18</v>
      </c>
      <c r="DY13">
        <v>79</v>
      </c>
      <c r="DZ13">
        <v>30</v>
      </c>
      <c r="EA13">
        <v>460</v>
      </c>
      <c r="EB13">
        <v>241</v>
      </c>
      <c r="EC13">
        <v>1</v>
      </c>
      <c r="ED13">
        <f t="shared" si="37"/>
        <v>860</v>
      </c>
      <c r="EE13">
        <f t="shared" si="38"/>
        <v>3.0232558139534883E-2</v>
      </c>
      <c r="EF13">
        <f t="shared" si="39"/>
        <v>3.4883720930232558E-2</v>
      </c>
      <c r="EG13">
        <f t="shared" si="40"/>
        <v>0.61046511627906974</v>
      </c>
      <c r="EH13">
        <f t="shared" si="41"/>
        <v>0.32209302325581396</v>
      </c>
      <c r="EI13" t="s">
        <v>218</v>
      </c>
      <c r="EJ13">
        <f t="shared" si="42"/>
        <v>2.3255813953488372E-3</v>
      </c>
      <c r="EP13" t="s">
        <v>218</v>
      </c>
      <c r="EZ13">
        <f t="shared" si="43"/>
        <v>0</v>
      </c>
      <c r="FA13" t="e">
        <f t="shared" si="44"/>
        <v>#DIV/0!</v>
      </c>
      <c r="FB13" t="e">
        <f t="shared" si="45"/>
        <v>#DIV/0!</v>
      </c>
      <c r="FC13" t="e">
        <f t="shared" si="46"/>
        <v>#DIV/0!</v>
      </c>
      <c r="FD13" t="e">
        <f t="shared" si="47"/>
        <v>#DIV/0!</v>
      </c>
      <c r="FE13" t="s">
        <v>218</v>
      </c>
      <c r="FF13" t="e">
        <f t="shared" si="48"/>
        <v>#DIV/0!</v>
      </c>
      <c r="FG13">
        <v>45.3</v>
      </c>
      <c r="FH13">
        <v>92</v>
      </c>
      <c r="FI13">
        <v>2.6599999999999999E-2</v>
      </c>
      <c r="FJ13">
        <v>81805</v>
      </c>
      <c r="FK13">
        <v>8.9300000000000004E-2</v>
      </c>
      <c r="FL13">
        <v>0.90339999999999998</v>
      </c>
      <c r="FM13">
        <v>0.2034</v>
      </c>
      <c r="FN13">
        <v>0.18210000000000001</v>
      </c>
      <c r="FO13">
        <v>0.23710000000000001</v>
      </c>
      <c r="FP13">
        <v>0</v>
      </c>
      <c r="FQ13">
        <v>0</v>
      </c>
      <c r="FR13" s="1">
        <v>0</v>
      </c>
      <c r="FS13">
        <v>0</v>
      </c>
      <c r="FT13" t="s">
        <v>218</v>
      </c>
      <c r="FU13">
        <v>0</v>
      </c>
      <c r="FV13">
        <f t="shared" si="49"/>
        <v>0</v>
      </c>
      <c r="FW13" s="12" t="e">
        <f t="shared" si="50"/>
        <v>#DIV/0!</v>
      </c>
      <c r="FX13" s="12" t="e">
        <f t="shared" si="51"/>
        <v>#DIV/0!</v>
      </c>
      <c r="FY13" s="12" t="e">
        <f t="shared" si="52"/>
        <v>#DIV/0!</v>
      </c>
      <c r="FZ13" s="12" t="e">
        <f t="shared" si="53"/>
        <v>#DIV/0!</v>
      </c>
      <c r="GA13" t="s">
        <v>218</v>
      </c>
      <c r="GB13" s="12" t="e">
        <f t="shared" si="54"/>
        <v>#DIV/0!</v>
      </c>
      <c r="GC13">
        <v>0</v>
      </c>
      <c r="GD13">
        <v>0</v>
      </c>
      <c r="GE13" s="1">
        <v>0</v>
      </c>
      <c r="GF13">
        <v>0</v>
      </c>
      <c r="GG13" t="s">
        <v>218</v>
      </c>
      <c r="GH13">
        <v>0</v>
      </c>
      <c r="GI13">
        <f t="shared" si="55"/>
        <v>0</v>
      </c>
      <c r="GJ13" t="e">
        <f t="shared" si="56"/>
        <v>#DIV/0!</v>
      </c>
      <c r="GK13" t="e">
        <f t="shared" si="57"/>
        <v>#DIV/0!</v>
      </c>
      <c r="GL13" t="e">
        <f t="shared" si="58"/>
        <v>#DIV/0!</v>
      </c>
      <c r="GM13" t="e">
        <f t="shared" si="59"/>
        <v>#DIV/0!</v>
      </c>
      <c r="GN13" t="s">
        <v>218</v>
      </c>
      <c r="GO13" t="e">
        <f t="shared" si="60"/>
        <v>#DIV/0!</v>
      </c>
      <c r="GP13">
        <v>0</v>
      </c>
      <c r="GQ13">
        <v>0</v>
      </c>
      <c r="GR13">
        <v>0</v>
      </c>
      <c r="GS13">
        <v>0</v>
      </c>
      <c r="GT13" t="s">
        <v>218</v>
      </c>
      <c r="GU13">
        <v>0</v>
      </c>
      <c r="GV13">
        <f t="shared" si="61"/>
        <v>0</v>
      </c>
      <c r="GW13" t="e">
        <f t="shared" si="62"/>
        <v>#DIV/0!</v>
      </c>
      <c r="GX13" t="e">
        <f t="shared" si="63"/>
        <v>#DIV/0!</v>
      </c>
      <c r="GY13" t="e">
        <f t="shared" si="64"/>
        <v>#DIV/0!</v>
      </c>
      <c r="GZ13" t="e">
        <f t="shared" si="65"/>
        <v>#DIV/0!</v>
      </c>
      <c r="HA13" t="s">
        <v>218</v>
      </c>
      <c r="HB13" t="e">
        <f t="shared" si="66"/>
        <v>#DIV/0!</v>
      </c>
    </row>
    <row r="14" spans="1:210">
      <c r="A14" t="s">
        <v>255</v>
      </c>
      <c r="B14" t="s">
        <v>214</v>
      </c>
      <c r="C14" t="s">
        <v>256</v>
      </c>
      <c r="D14" t="s">
        <v>232</v>
      </c>
      <c r="E14" t="s">
        <v>233</v>
      </c>
      <c r="F14">
        <v>60</v>
      </c>
      <c r="G14">
        <v>77</v>
      </c>
      <c r="H14">
        <v>76</v>
      </c>
      <c r="I14">
        <v>16</v>
      </c>
      <c r="J14">
        <v>353</v>
      </c>
      <c r="K14" t="s">
        <v>218</v>
      </c>
      <c r="L14">
        <v>288</v>
      </c>
      <c r="M14">
        <f t="shared" si="0"/>
        <v>506</v>
      </c>
      <c r="N14">
        <f t="shared" si="1"/>
        <v>0.11857707509881422</v>
      </c>
      <c r="O14">
        <f t="shared" si="2"/>
        <v>0.15217391304347827</v>
      </c>
      <c r="P14">
        <f t="shared" si="3"/>
        <v>3.1620553359683792E-2</v>
      </c>
      <c r="Q14">
        <f t="shared" si="4"/>
        <v>0.69762845849802368</v>
      </c>
      <c r="R14" t="s">
        <v>218</v>
      </c>
      <c r="S14">
        <v>65</v>
      </c>
      <c r="T14">
        <v>93</v>
      </c>
      <c r="U14">
        <v>91</v>
      </c>
      <c r="V14">
        <v>10</v>
      </c>
      <c r="W14">
        <v>345</v>
      </c>
      <c r="X14" t="s">
        <v>218</v>
      </c>
      <c r="Y14">
        <v>0</v>
      </c>
      <c r="Z14">
        <v>284</v>
      </c>
      <c r="AA14">
        <f t="shared" si="5"/>
        <v>513</v>
      </c>
      <c r="AB14">
        <f t="shared" si="6"/>
        <v>0.12670565302144249</v>
      </c>
      <c r="AC14">
        <f t="shared" si="7"/>
        <v>0.18128654970760233</v>
      </c>
      <c r="AD14">
        <f t="shared" si="8"/>
        <v>1.9493177387914229E-2</v>
      </c>
      <c r="AE14">
        <f t="shared" si="9"/>
        <v>0.67251461988304095</v>
      </c>
      <c r="AF14" t="s">
        <v>218</v>
      </c>
      <c r="AG14">
        <v>21</v>
      </c>
      <c r="AH14">
        <v>25</v>
      </c>
      <c r="AI14">
        <v>16</v>
      </c>
      <c r="AJ14">
        <v>2</v>
      </c>
      <c r="AK14">
        <v>163</v>
      </c>
      <c r="AL14" t="s">
        <v>218</v>
      </c>
      <c r="AM14">
        <v>0</v>
      </c>
      <c r="AN14">
        <v>136</v>
      </c>
      <c r="AO14">
        <f t="shared" si="10"/>
        <v>211</v>
      </c>
      <c r="AP14">
        <f t="shared" si="11"/>
        <v>9.9526066350710901E-2</v>
      </c>
      <c r="AQ14">
        <f t="shared" si="12"/>
        <v>0.11848341232227488</v>
      </c>
      <c r="AR14">
        <f t="shared" si="13"/>
        <v>9.4786729857819912E-3</v>
      </c>
      <c r="AS14">
        <f t="shared" si="14"/>
        <v>0.77251184834123221</v>
      </c>
      <c r="AT14" t="s">
        <v>218</v>
      </c>
      <c r="AU14">
        <v>48</v>
      </c>
      <c r="AV14">
        <v>67</v>
      </c>
      <c r="AW14">
        <v>49</v>
      </c>
      <c r="AX14">
        <v>3</v>
      </c>
      <c r="AY14">
        <v>309</v>
      </c>
      <c r="AZ14" t="s">
        <v>218</v>
      </c>
      <c r="BA14">
        <v>0</v>
      </c>
      <c r="BB14">
        <v>255</v>
      </c>
      <c r="BC14">
        <f t="shared" si="15"/>
        <v>427</v>
      </c>
      <c r="BD14">
        <f t="shared" si="16"/>
        <v>0.11241217798594848</v>
      </c>
      <c r="BE14">
        <f t="shared" si="17"/>
        <v>0.15690866510538642</v>
      </c>
      <c r="BF14">
        <f t="shared" si="18"/>
        <v>7.0257611241217799E-3</v>
      </c>
      <c r="BG14">
        <f t="shared" si="19"/>
        <v>0.72365339578454335</v>
      </c>
      <c r="BH14" t="s">
        <v>218</v>
      </c>
      <c r="BI14">
        <v>24</v>
      </c>
      <c r="BJ14">
        <v>34</v>
      </c>
      <c r="BK14">
        <v>17</v>
      </c>
      <c r="BL14">
        <v>4</v>
      </c>
      <c r="BM14">
        <v>322</v>
      </c>
      <c r="BN14" t="s">
        <v>218</v>
      </c>
      <c r="BO14">
        <v>0</v>
      </c>
      <c r="BP14">
        <v>279</v>
      </c>
      <c r="BQ14">
        <f t="shared" si="20"/>
        <v>384</v>
      </c>
      <c r="BR14">
        <f t="shared" si="21"/>
        <v>6.25E-2</v>
      </c>
      <c r="BS14">
        <f t="shared" si="22"/>
        <v>8.8541666666666671E-2</v>
      </c>
      <c r="BT14">
        <f t="shared" si="23"/>
        <v>1.0416666666666666E-2</v>
      </c>
      <c r="BU14">
        <f t="shared" si="24"/>
        <v>0.83854166666666663</v>
      </c>
      <c r="BV14" t="s">
        <v>218</v>
      </c>
      <c r="BW14">
        <v>53</v>
      </c>
      <c r="BX14">
        <v>80</v>
      </c>
      <c r="BY14">
        <v>28</v>
      </c>
      <c r="BZ14">
        <v>5</v>
      </c>
      <c r="CA14">
        <v>286</v>
      </c>
      <c r="CB14" t="s">
        <v>218</v>
      </c>
      <c r="CC14">
        <v>0</v>
      </c>
      <c r="CD14">
        <v>276</v>
      </c>
      <c r="CE14">
        <v>2</v>
      </c>
      <c r="CF14">
        <v>4</v>
      </c>
      <c r="CG14">
        <v>57</v>
      </c>
      <c r="CH14">
        <v>83</v>
      </c>
      <c r="CI14">
        <v>5</v>
      </c>
      <c r="CJ14">
        <v>250</v>
      </c>
      <c r="CK14">
        <v>9</v>
      </c>
      <c r="CL14">
        <f t="shared" si="25"/>
        <v>426</v>
      </c>
      <c r="CM14">
        <f t="shared" si="26"/>
        <v>0.12441314553990611</v>
      </c>
      <c r="CN14">
        <f t="shared" si="27"/>
        <v>0.18779342723004694</v>
      </c>
      <c r="CO14">
        <f t="shared" si="28"/>
        <v>1.1737089201877934E-2</v>
      </c>
      <c r="CP14">
        <f t="shared" si="29"/>
        <v>0.67136150234741787</v>
      </c>
      <c r="CQ14" t="s">
        <v>218</v>
      </c>
      <c r="CR14">
        <f t="shared" si="30"/>
        <v>4.6948356807511738E-3</v>
      </c>
      <c r="CS14">
        <v>54</v>
      </c>
      <c r="CT14">
        <v>61</v>
      </c>
      <c r="CU14">
        <v>16</v>
      </c>
      <c r="CV14">
        <v>6</v>
      </c>
      <c r="CW14">
        <v>265</v>
      </c>
      <c r="CX14" t="s">
        <v>218</v>
      </c>
      <c r="CY14">
        <v>0</v>
      </c>
      <c r="CZ14">
        <v>263</v>
      </c>
      <c r="DA14">
        <v>2</v>
      </c>
      <c r="DB14">
        <v>5</v>
      </c>
      <c r="DC14">
        <v>67</v>
      </c>
      <c r="DD14">
        <v>68</v>
      </c>
      <c r="DE14">
        <v>19</v>
      </c>
      <c r="DF14">
        <v>219</v>
      </c>
      <c r="DG14">
        <v>21</v>
      </c>
      <c r="DH14">
        <f t="shared" si="31"/>
        <v>388</v>
      </c>
      <c r="DI14">
        <f t="shared" si="32"/>
        <v>0.13917525773195877</v>
      </c>
      <c r="DJ14">
        <f t="shared" si="33"/>
        <v>0.15721649484536082</v>
      </c>
      <c r="DK14">
        <f t="shared" si="34"/>
        <v>1.5463917525773196E-2</v>
      </c>
      <c r="DL14">
        <f t="shared" si="35"/>
        <v>0.6829896907216495</v>
      </c>
      <c r="DM14" t="s">
        <v>218</v>
      </c>
      <c r="DN14">
        <f t="shared" si="36"/>
        <v>5.1546391752577319E-3</v>
      </c>
      <c r="DT14" t="s">
        <v>218</v>
      </c>
      <c r="ED14">
        <f t="shared" si="37"/>
        <v>0</v>
      </c>
      <c r="EE14" t="e">
        <f t="shared" si="38"/>
        <v>#DIV/0!</v>
      </c>
      <c r="EF14" t="e">
        <f t="shared" si="39"/>
        <v>#DIV/0!</v>
      </c>
      <c r="EG14" t="e">
        <f t="shared" si="40"/>
        <v>#DIV/0!</v>
      </c>
      <c r="EH14" t="e">
        <f t="shared" si="41"/>
        <v>#DIV/0!</v>
      </c>
      <c r="EI14" t="s">
        <v>218</v>
      </c>
      <c r="EJ14" t="e">
        <f t="shared" si="42"/>
        <v>#DIV/0!</v>
      </c>
      <c r="EP14" t="s">
        <v>218</v>
      </c>
      <c r="EZ14">
        <f t="shared" si="43"/>
        <v>0</v>
      </c>
      <c r="FA14" t="e">
        <f t="shared" si="44"/>
        <v>#DIV/0!</v>
      </c>
      <c r="FB14" t="e">
        <f t="shared" si="45"/>
        <v>#DIV/0!</v>
      </c>
      <c r="FC14" t="e">
        <f t="shared" si="46"/>
        <v>#DIV/0!</v>
      </c>
      <c r="FD14" t="e">
        <f t="shared" si="47"/>
        <v>#DIV/0!</v>
      </c>
      <c r="FE14" t="s">
        <v>218</v>
      </c>
      <c r="FF14" t="e">
        <f t="shared" si="48"/>
        <v>#DIV/0!</v>
      </c>
      <c r="FG14">
        <v>40.1</v>
      </c>
      <c r="FH14">
        <v>53</v>
      </c>
      <c r="FI14">
        <v>2.35E-2</v>
      </c>
      <c r="FJ14">
        <v>75626</v>
      </c>
      <c r="FK14">
        <v>8.1299999999999997E-2</v>
      </c>
      <c r="FL14">
        <v>0.88319999999999999</v>
      </c>
      <c r="FM14">
        <v>0.18690000000000001</v>
      </c>
      <c r="FN14">
        <v>0.15379999999999999</v>
      </c>
      <c r="FO14">
        <v>0.21379999999999999</v>
      </c>
      <c r="FP14">
        <v>57</v>
      </c>
      <c r="FQ14">
        <v>26</v>
      </c>
      <c r="FR14">
        <v>5</v>
      </c>
      <c r="FS14">
        <v>161</v>
      </c>
      <c r="FT14" t="s">
        <v>218</v>
      </c>
      <c r="FU14">
        <v>22</v>
      </c>
      <c r="FV14">
        <f t="shared" si="49"/>
        <v>271</v>
      </c>
      <c r="FW14" s="12">
        <f t="shared" si="50"/>
        <v>0.21033210332103322</v>
      </c>
      <c r="FX14" s="12">
        <f t="shared" si="51"/>
        <v>9.5940959409594101E-2</v>
      </c>
      <c r="FY14" s="12">
        <f t="shared" si="52"/>
        <v>1.8450184501845018E-2</v>
      </c>
      <c r="FZ14" s="12">
        <f t="shared" si="53"/>
        <v>0.59409594095940954</v>
      </c>
      <c r="GA14" t="s">
        <v>218</v>
      </c>
      <c r="GB14" s="12">
        <f t="shared" si="54"/>
        <v>8.1180811808118078E-2</v>
      </c>
      <c r="GC14">
        <v>49</v>
      </c>
      <c r="GD14">
        <v>25</v>
      </c>
      <c r="GE14">
        <v>6</v>
      </c>
      <c r="GF14">
        <v>190</v>
      </c>
      <c r="GG14" t="s">
        <v>218</v>
      </c>
      <c r="GH14">
        <v>14</v>
      </c>
      <c r="GI14">
        <f t="shared" si="55"/>
        <v>284</v>
      </c>
      <c r="GJ14">
        <f t="shared" si="56"/>
        <v>0.17253521126760563</v>
      </c>
      <c r="GK14">
        <f t="shared" si="57"/>
        <v>8.8028169014084501E-2</v>
      </c>
      <c r="GL14">
        <f t="shared" si="58"/>
        <v>2.1126760563380281E-2</v>
      </c>
      <c r="GM14">
        <f t="shared" si="59"/>
        <v>0.66901408450704225</v>
      </c>
      <c r="GN14" t="s">
        <v>218</v>
      </c>
      <c r="GO14">
        <f t="shared" si="60"/>
        <v>4.9295774647887321E-2</v>
      </c>
      <c r="GP14">
        <v>65</v>
      </c>
      <c r="GQ14">
        <v>27</v>
      </c>
      <c r="GR14">
        <v>4</v>
      </c>
      <c r="GS14">
        <v>131</v>
      </c>
      <c r="GT14" t="s">
        <v>218</v>
      </c>
      <c r="GU14">
        <v>29</v>
      </c>
      <c r="GV14">
        <f t="shared" si="61"/>
        <v>256</v>
      </c>
      <c r="GW14">
        <f t="shared" si="62"/>
        <v>0.25390625</v>
      </c>
      <c r="GX14">
        <f t="shared" si="63"/>
        <v>0.10546875</v>
      </c>
      <c r="GY14">
        <f t="shared" si="64"/>
        <v>1.5625E-2</v>
      </c>
      <c r="GZ14">
        <f t="shared" si="65"/>
        <v>0.51171875</v>
      </c>
      <c r="HA14" t="s">
        <v>218</v>
      </c>
      <c r="HB14">
        <f t="shared" si="66"/>
        <v>0.11328125</v>
      </c>
    </row>
    <row r="15" spans="1:210">
      <c r="A15" t="s">
        <v>232</v>
      </c>
      <c r="B15" t="s">
        <v>257</v>
      </c>
      <c r="C15" t="s">
        <v>258</v>
      </c>
      <c r="D15" t="s">
        <v>232</v>
      </c>
      <c r="E15" t="s">
        <v>243</v>
      </c>
      <c r="F15">
        <v>40</v>
      </c>
      <c r="G15">
        <v>15</v>
      </c>
      <c r="H15">
        <v>8</v>
      </c>
      <c r="I15">
        <v>397</v>
      </c>
      <c r="J15">
        <v>343</v>
      </c>
      <c r="K15">
        <v>196</v>
      </c>
      <c r="L15">
        <v>268</v>
      </c>
      <c r="M15">
        <f t="shared" si="0"/>
        <v>991</v>
      </c>
      <c r="N15">
        <f t="shared" si="1"/>
        <v>4.0363269424823413E-2</v>
      </c>
      <c r="O15">
        <f t="shared" si="2"/>
        <v>1.5136226034308779E-2</v>
      </c>
      <c r="P15">
        <f t="shared" si="3"/>
        <v>0.40060544904137235</v>
      </c>
      <c r="Q15">
        <f t="shared" si="4"/>
        <v>0.34611503531786075</v>
      </c>
      <c r="R15">
        <f>K15/$M15</f>
        <v>0.19778002018163471</v>
      </c>
      <c r="S15">
        <v>26</v>
      </c>
      <c r="T15">
        <v>8</v>
      </c>
      <c r="U15">
        <v>3</v>
      </c>
      <c r="V15">
        <v>268</v>
      </c>
      <c r="W15">
        <v>596</v>
      </c>
      <c r="X15">
        <v>212</v>
      </c>
      <c r="Y15">
        <v>149</v>
      </c>
      <c r="Z15">
        <v>320</v>
      </c>
      <c r="AA15">
        <f t="shared" si="5"/>
        <v>1110</v>
      </c>
      <c r="AB15">
        <f t="shared" si="6"/>
        <v>2.3423423423423424E-2</v>
      </c>
      <c r="AC15">
        <f t="shared" si="7"/>
        <v>7.2072072072072073E-3</v>
      </c>
      <c r="AD15">
        <f t="shared" si="8"/>
        <v>0.24144144144144145</v>
      </c>
      <c r="AE15">
        <f t="shared" si="9"/>
        <v>0.53693693693693689</v>
      </c>
      <c r="AF15">
        <f>X15/$AA15</f>
        <v>0.19099099099099098</v>
      </c>
      <c r="AG15">
        <v>30</v>
      </c>
      <c r="AH15">
        <v>7</v>
      </c>
      <c r="AI15">
        <v>4</v>
      </c>
      <c r="AJ15">
        <v>274</v>
      </c>
      <c r="AK15">
        <v>378</v>
      </c>
      <c r="AL15">
        <v>144</v>
      </c>
      <c r="AM15">
        <v>74</v>
      </c>
      <c r="AN15">
        <v>212</v>
      </c>
      <c r="AO15">
        <f t="shared" si="10"/>
        <v>833</v>
      </c>
      <c r="AP15">
        <f t="shared" si="11"/>
        <v>3.601440576230492E-2</v>
      </c>
      <c r="AQ15">
        <f t="shared" si="12"/>
        <v>8.4033613445378148E-3</v>
      </c>
      <c r="AR15">
        <f t="shared" si="13"/>
        <v>0.32893157262905159</v>
      </c>
      <c r="AS15">
        <f t="shared" si="14"/>
        <v>0.45378151260504201</v>
      </c>
      <c r="AT15">
        <f>AL15/$AO15</f>
        <v>0.17286914765906364</v>
      </c>
      <c r="AU15">
        <v>60</v>
      </c>
      <c r="AV15">
        <v>7</v>
      </c>
      <c r="AW15">
        <v>0</v>
      </c>
      <c r="AX15">
        <v>183</v>
      </c>
      <c r="AY15">
        <v>214</v>
      </c>
      <c r="AZ15">
        <v>62</v>
      </c>
      <c r="BA15">
        <v>56</v>
      </c>
      <c r="BB15">
        <v>100</v>
      </c>
      <c r="BC15">
        <f t="shared" si="15"/>
        <v>526</v>
      </c>
      <c r="BD15">
        <f t="shared" si="16"/>
        <v>0.11406844106463879</v>
      </c>
      <c r="BE15">
        <f t="shared" si="17"/>
        <v>1.3307984790874524E-2</v>
      </c>
      <c r="BF15">
        <f t="shared" si="18"/>
        <v>0.34790874524714827</v>
      </c>
      <c r="BG15">
        <f t="shared" si="19"/>
        <v>0.40684410646387831</v>
      </c>
      <c r="BH15">
        <f>AZ15/$BC15</f>
        <v>0.11787072243346007</v>
      </c>
      <c r="BI15">
        <v>40</v>
      </c>
      <c r="BJ15">
        <v>6</v>
      </c>
      <c r="BK15">
        <v>3</v>
      </c>
      <c r="BL15">
        <v>222</v>
      </c>
      <c r="BM15">
        <v>241</v>
      </c>
      <c r="BN15">
        <v>86</v>
      </c>
      <c r="BO15">
        <v>90</v>
      </c>
      <c r="BP15">
        <v>195</v>
      </c>
      <c r="BQ15">
        <f t="shared" si="20"/>
        <v>595</v>
      </c>
      <c r="BR15">
        <f t="shared" si="21"/>
        <v>6.7226890756302518E-2</v>
      </c>
      <c r="BS15">
        <f t="shared" si="22"/>
        <v>1.0084033613445379E-2</v>
      </c>
      <c r="BT15">
        <f t="shared" si="23"/>
        <v>0.373109243697479</v>
      </c>
      <c r="BU15">
        <f t="shared" si="24"/>
        <v>0.40504201680672269</v>
      </c>
      <c r="BV15">
        <f>BN15/$BQ15</f>
        <v>0.14453781512605043</v>
      </c>
      <c r="BW15">
        <v>56</v>
      </c>
      <c r="BX15">
        <v>6</v>
      </c>
      <c r="BY15">
        <v>0</v>
      </c>
      <c r="BZ15">
        <v>330</v>
      </c>
      <c r="CA15">
        <v>266</v>
      </c>
      <c r="CB15">
        <v>82</v>
      </c>
      <c r="CC15">
        <v>77</v>
      </c>
      <c r="CD15">
        <v>165</v>
      </c>
      <c r="CE15">
        <v>0</v>
      </c>
      <c r="CF15">
        <v>45</v>
      </c>
      <c r="CG15">
        <v>65</v>
      </c>
      <c r="CH15">
        <v>6</v>
      </c>
      <c r="CI15">
        <v>261</v>
      </c>
      <c r="CJ15">
        <v>285</v>
      </c>
      <c r="CK15">
        <v>1</v>
      </c>
      <c r="CL15">
        <f t="shared" si="25"/>
        <v>740</v>
      </c>
      <c r="CM15">
        <f t="shared" si="26"/>
        <v>7.567567567567568E-2</v>
      </c>
      <c r="CN15">
        <f t="shared" si="27"/>
        <v>8.1081081081081086E-3</v>
      </c>
      <c r="CO15">
        <f t="shared" si="28"/>
        <v>0.44594594594594594</v>
      </c>
      <c r="CP15">
        <f t="shared" si="29"/>
        <v>0.35945945945945945</v>
      </c>
      <c r="CQ15">
        <f>CB15/$CL15</f>
        <v>0.11081081081081082</v>
      </c>
      <c r="CR15">
        <f t="shared" si="30"/>
        <v>0</v>
      </c>
      <c r="CS15">
        <v>0</v>
      </c>
      <c r="CT15">
        <v>1</v>
      </c>
      <c r="CU15">
        <v>0</v>
      </c>
      <c r="CV15">
        <v>4</v>
      </c>
      <c r="CW15">
        <v>6</v>
      </c>
      <c r="CX15">
        <v>10</v>
      </c>
      <c r="CY15">
        <v>3</v>
      </c>
      <c r="CZ15">
        <v>10</v>
      </c>
      <c r="DA15">
        <v>0</v>
      </c>
      <c r="DB15">
        <v>0</v>
      </c>
      <c r="DC15">
        <v>0</v>
      </c>
      <c r="DD15">
        <v>2</v>
      </c>
      <c r="DE15">
        <v>4</v>
      </c>
      <c r="DF15">
        <v>7</v>
      </c>
      <c r="DG15">
        <v>0</v>
      </c>
      <c r="DH15">
        <f t="shared" si="31"/>
        <v>21</v>
      </c>
      <c r="DI15">
        <f t="shared" si="32"/>
        <v>0</v>
      </c>
      <c r="DJ15">
        <f t="shared" si="33"/>
        <v>4.7619047619047616E-2</v>
      </c>
      <c r="DK15">
        <f t="shared" si="34"/>
        <v>0.19047619047619047</v>
      </c>
      <c r="DL15">
        <f t="shared" si="35"/>
        <v>0.2857142857142857</v>
      </c>
      <c r="DM15">
        <f>CX15/$DH15</f>
        <v>0.47619047619047616</v>
      </c>
      <c r="DN15">
        <f t="shared" si="36"/>
        <v>0</v>
      </c>
      <c r="DO15">
        <v>53</v>
      </c>
      <c r="DP15">
        <v>49</v>
      </c>
      <c r="DQ15">
        <v>11</v>
      </c>
      <c r="DR15">
        <v>466</v>
      </c>
      <c r="DS15">
        <v>530</v>
      </c>
      <c r="DT15">
        <v>137</v>
      </c>
      <c r="DU15">
        <v>197</v>
      </c>
      <c r="DV15">
        <v>328</v>
      </c>
      <c r="DW15">
        <v>2</v>
      </c>
      <c r="DX15">
        <v>27</v>
      </c>
      <c r="DY15">
        <v>116</v>
      </c>
      <c r="DZ15">
        <v>48</v>
      </c>
      <c r="EA15">
        <v>411</v>
      </c>
      <c r="EB15">
        <v>463</v>
      </c>
      <c r="EC15">
        <v>27</v>
      </c>
      <c r="ED15">
        <f t="shared" si="37"/>
        <v>1237</v>
      </c>
      <c r="EE15">
        <f t="shared" si="38"/>
        <v>4.2845594179466449E-2</v>
      </c>
      <c r="EF15">
        <f t="shared" si="39"/>
        <v>3.9611964430072755E-2</v>
      </c>
      <c r="EG15">
        <f t="shared" si="40"/>
        <v>0.37671786580436539</v>
      </c>
      <c r="EH15">
        <f t="shared" si="41"/>
        <v>0.42845594179466451</v>
      </c>
      <c r="EI15">
        <f>DT15/$ED15</f>
        <v>0.11075181891673404</v>
      </c>
      <c r="EJ15">
        <f t="shared" si="42"/>
        <v>1.6168148746968471E-3</v>
      </c>
      <c r="EZ15">
        <f t="shared" si="43"/>
        <v>0</v>
      </c>
      <c r="FA15" t="e">
        <f t="shared" si="44"/>
        <v>#DIV/0!</v>
      </c>
      <c r="FB15" t="e">
        <f t="shared" si="45"/>
        <v>#DIV/0!</v>
      </c>
      <c r="FC15" t="e">
        <f t="shared" si="46"/>
        <v>#DIV/0!</v>
      </c>
      <c r="FD15" t="e">
        <f t="shared" si="47"/>
        <v>#DIV/0!</v>
      </c>
      <c r="FE15" t="e">
        <f>EP15/$EZ15</f>
        <v>#DIV/0!</v>
      </c>
      <c r="FF15" t="e">
        <f t="shared" si="48"/>
        <v>#DIV/0!</v>
      </c>
      <c r="FG15">
        <v>64.2</v>
      </c>
      <c r="FH15">
        <v>191</v>
      </c>
      <c r="FI15">
        <v>2.4799999999999999E-2</v>
      </c>
      <c r="FJ15">
        <v>53815</v>
      </c>
      <c r="FK15">
        <v>0.21260000000000001</v>
      </c>
      <c r="FL15">
        <v>0.8145</v>
      </c>
      <c r="FM15">
        <v>0.1459</v>
      </c>
      <c r="FN15">
        <v>0.10680000000000001</v>
      </c>
      <c r="FO15">
        <v>0.1996</v>
      </c>
      <c r="FP15">
        <v>51</v>
      </c>
      <c r="FQ15">
        <v>16</v>
      </c>
      <c r="FR15">
        <v>312</v>
      </c>
      <c r="FS15">
        <v>384</v>
      </c>
      <c r="FT15">
        <v>73</v>
      </c>
      <c r="FU15">
        <v>6</v>
      </c>
      <c r="FV15">
        <f t="shared" si="49"/>
        <v>842</v>
      </c>
      <c r="FW15" s="12">
        <f t="shared" si="50"/>
        <v>6.0570071258907364E-2</v>
      </c>
      <c r="FX15" s="12">
        <f t="shared" si="51"/>
        <v>1.9002375296912115E-2</v>
      </c>
      <c r="FY15" s="12">
        <f t="shared" si="52"/>
        <v>0.37054631828978624</v>
      </c>
      <c r="FZ15" s="12">
        <f t="shared" si="53"/>
        <v>0.45605700712589076</v>
      </c>
      <c r="GA15" s="12">
        <f>FT15/FV15</f>
        <v>8.6698337292161518E-2</v>
      </c>
      <c r="GB15" s="12">
        <f t="shared" si="54"/>
        <v>7.1258907363420431E-3</v>
      </c>
      <c r="GC15">
        <v>43</v>
      </c>
      <c r="GD15">
        <v>17</v>
      </c>
      <c r="GE15">
        <v>331</v>
      </c>
      <c r="GF15">
        <v>399</v>
      </c>
      <c r="GG15">
        <v>73</v>
      </c>
      <c r="GH15">
        <v>9</v>
      </c>
      <c r="GI15">
        <f t="shared" si="55"/>
        <v>872</v>
      </c>
      <c r="GJ15">
        <f t="shared" si="56"/>
        <v>4.931192660550459E-2</v>
      </c>
      <c r="GK15">
        <f t="shared" si="57"/>
        <v>1.9495412844036698E-2</v>
      </c>
      <c r="GL15">
        <f t="shared" si="58"/>
        <v>0.37958715596330272</v>
      </c>
      <c r="GM15">
        <f t="shared" si="59"/>
        <v>0.45756880733944955</v>
      </c>
      <c r="GN15">
        <f>GG15/$GI15</f>
        <v>8.3715596330275227E-2</v>
      </c>
      <c r="GO15">
        <f t="shared" si="60"/>
        <v>1.0321100917431193E-2</v>
      </c>
      <c r="GP15">
        <v>58</v>
      </c>
      <c r="GQ15">
        <v>14</v>
      </c>
      <c r="GR15">
        <v>292</v>
      </c>
      <c r="GS15">
        <v>369</v>
      </c>
      <c r="GT15">
        <v>73</v>
      </c>
      <c r="GU15">
        <v>3</v>
      </c>
      <c r="GV15">
        <f t="shared" si="61"/>
        <v>809</v>
      </c>
      <c r="GW15">
        <f t="shared" si="62"/>
        <v>7.1693448702101356E-2</v>
      </c>
      <c r="GX15">
        <f t="shared" si="63"/>
        <v>1.73053152039555E-2</v>
      </c>
      <c r="GY15">
        <f t="shared" si="64"/>
        <v>0.36093943139678614</v>
      </c>
      <c r="GZ15">
        <f t="shared" si="65"/>
        <v>0.45611866501854142</v>
      </c>
      <c r="HA15">
        <f>GT15/$GV15</f>
        <v>9.0234857849196534E-2</v>
      </c>
      <c r="HB15">
        <f t="shared" si="66"/>
        <v>3.708281829419036E-3</v>
      </c>
    </row>
    <row r="16" spans="1:210">
      <c r="A16" t="s">
        <v>259</v>
      </c>
      <c r="B16" t="s">
        <v>257</v>
      </c>
      <c r="C16" t="s">
        <v>260</v>
      </c>
      <c r="D16" t="s">
        <v>259</v>
      </c>
      <c r="E16" t="s">
        <v>261</v>
      </c>
      <c r="F16">
        <v>11</v>
      </c>
      <c r="G16">
        <v>30</v>
      </c>
      <c r="H16">
        <v>1</v>
      </c>
      <c r="I16">
        <v>356</v>
      </c>
      <c r="J16">
        <v>360</v>
      </c>
      <c r="K16">
        <v>178</v>
      </c>
      <c r="L16">
        <v>396</v>
      </c>
      <c r="M16">
        <f t="shared" si="0"/>
        <v>935</v>
      </c>
      <c r="N16">
        <f t="shared" si="1"/>
        <v>1.1764705882352941E-2</v>
      </c>
      <c r="O16">
        <f t="shared" si="2"/>
        <v>3.2085561497326207E-2</v>
      </c>
      <c r="P16">
        <f t="shared" si="3"/>
        <v>0.38074866310160427</v>
      </c>
      <c r="Q16">
        <f t="shared" si="4"/>
        <v>0.38502673796791442</v>
      </c>
      <c r="R16">
        <f>K16/$M16</f>
        <v>0.19037433155080213</v>
      </c>
      <c r="S16">
        <v>25</v>
      </c>
      <c r="T16">
        <v>33</v>
      </c>
      <c r="U16">
        <v>15</v>
      </c>
      <c r="V16">
        <v>341</v>
      </c>
      <c r="W16">
        <v>746</v>
      </c>
      <c r="X16">
        <v>277</v>
      </c>
      <c r="Y16">
        <v>165</v>
      </c>
      <c r="Z16">
        <v>496</v>
      </c>
      <c r="AA16">
        <f t="shared" si="5"/>
        <v>1422</v>
      </c>
      <c r="AB16">
        <f t="shared" si="6"/>
        <v>1.7580872011251757E-2</v>
      </c>
      <c r="AC16">
        <f t="shared" si="7"/>
        <v>2.3206751054852322E-2</v>
      </c>
      <c r="AD16">
        <f t="shared" si="8"/>
        <v>0.23980309423347398</v>
      </c>
      <c r="AE16">
        <f t="shared" si="9"/>
        <v>0.52461322081575246</v>
      </c>
      <c r="AF16">
        <f>X16/$AA16</f>
        <v>0.19479606188466947</v>
      </c>
      <c r="AG16">
        <v>9</v>
      </c>
      <c r="AH16">
        <v>8</v>
      </c>
      <c r="AI16">
        <v>5</v>
      </c>
      <c r="AJ16">
        <v>151</v>
      </c>
      <c r="AK16">
        <v>202</v>
      </c>
      <c r="AL16">
        <v>75</v>
      </c>
      <c r="AM16">
        <v>61</v>
      </c>
      <c r="AN16">
        <v>188</v>
      </c>
      <c r="AO16">
        <f t="shared" si="10"/>
        <v>445</v>
      </c>
      <c r="AP16">
        <f t="shared" si="11"/>
        <v>2.0224719101123594E-2</v>
      </c>
      <c r="AQ16">
        <f t="shared" si="12"/>
        <v>1.7977528089887642E-2</v>
      </c>
      <c r="AR16">
        <f t="shared" si="13"/>
        <v>0.33932584269662919</v>
      </c>
      <c r="AS16">
        <f t="shared" si="14"/>
        <v>0.45393258426966293</v>
      </c>
      <c r="AT16">
        <f>AL16/$AO16</f>
        <v>0.16853932584269662</v>
      </c>
      <c r="AU16">
        <v>34</v>
      </c>
      <c r="AV16">
        <v>55</v>
      </c>
      <c r="AW16">
        <v>7</v>
      </c>
      <c r="AX16">
        <v>476</v>
      </c>
      <c r="AY16">
        <v>598</v>
      </c>
      <c r="AZ16">
        <v>200</v>
      </c>
      <c r="BA16">
        <v>164</v>
      </c>
      <c r="BB16">
        <v>469</v>
      </c>
      <c r="BC16">
        <f t="shared" si="15"/>
        <v>1363</v>
      </c>
      <c r="BD16">
        <f t="shared" si="16"/>
        <v>2.4944974321349962E-2</v>
      </c>
      <c r="BE16">
        <f t="shared" si="17"/>
        <v>4.0352164343360232E-2</v>
      </c>
      <c r="BF16">
        <f t="shared" si="18"/>
        <v>0.34922964049889949</v>
      </c>
      <c r="BG16">
        <f t="shared" si="19"/>
        <v>0.43873807776962581</v>
      </c>
      <c r="BH16">
        <f>AZ16/$BC16</f>
        <v>0.1467351430667645</v>
      </c>
      <c r="BI16">
        <v>20</v>
      </c>
      <c r="BJ16">
        <v>30</v>
      </c>
      <c r="BK16">
        <v>7</v>
      </c>
      <c r="BL16">
        <v>389</v>
      </c>
      <c r="BM16">
        <v>459</v>
      </c>
      <c r="BN16">
        <v>172</v>
      </c>
      <c r="BO16">
        <v>155</v>
      </c>
      <c r="BP16">
        <v>492</v>
      </c>
      <c r="BQ16">
        <f t="shared" si="20"/>
        <v>1070</v>
      </c>
      <c r="BR16">
        <f t="shared" si="21"/>
        <v>1.8691588785046728E-2</v>
      </c>
      <c r="BS16">
        <f t="shared" si="22"/>
        <v>2.8037383177570093E-2</v>
      </c>
      <c r="BT16">
        <f t="shared" si="23"/>
        <v>0.36355140186915885</v>
      </c>
      <c r="BU16">
        <f t="shared" si="24"/>
        <v>0.42897196261682241</v>
      </c>
      <c r="BV16">
        <f>BN16/$BQ16</f>
        <v>0.16074766355140188</v>
      </c>
      <c r="BW16">
        <v>19</v>
      </c>
      <c r="BX16">
        <v>71</v>
      </c>
      <c r="BY16">
        <v>10</v>
      </c>
      <c r="BZ16">
        <v>364</v>
      </c>
      <c r="CA16">
        <v>430</v>
      </c>
      <c r="CB16">
        <v>222</v>
      </c>
      <c r="CC16">
        <v>161</v>
      </c>
      <c r="CD16">
        <v>461</v>
      </c>
      <c r="CE16">
        <v>30</v>
      </c>
      <c r="CF16">
        <v>12</v>
      </c>
      <c r="CG16">
        <v>40</v>
      </c>
      <c r="CH16">
        <v>65</v>
      </c>
      <c r="CI16">
        <v>289</v>
      </c>
      <c r="CJ16">
        <v>544</v>
      </c>
      <c r="CK16">
        <v>4</v>
      </c>
      <c r="CL16">
        <f t="shared" si="25"/>
        <v>1136</v>
      </c>
      <c r="CM16">
        <f t="shared" si="26"/>
        <v>1.6725352112676055E-2</v>
      </c>
      <c r="CN16">
        <f t="shared" si="27"/>
        <v>6.25E-2</v>
      </c>
      <c r="CO16">
        <f t="shared" si="28"/>
        <v>0.32042253521126762</v>
      </c>
      <c r="CP16">
        <f t="shared" si="29"/>
        <v>0.37852112676056338</v>
      </c>
      <c r="CQ16">
        <f>CB16/$CL16</f>
        <v>0.1954225352112676</v>
      </c>
      <c r="CR16">
        <f t="shared" si="30"/>
        <v>2.6408450704225352E-2</v>
      </c>
      <c r="DH16">
        <f t="shared" si="31"/>
        <v>0</v>
      </c>
      <c r="DI16" t="e">
        <f t="shared" si="32"/>
        <v>#DIV/0!</v>
      </c>
      <c r="DJ16" t="e">
        <f t="shared" si="33"/>
        <v>#DIV/0!</v>
      </c>
      <c r="DK16" t="e">
        <f t="shared" si="34"/>
        <v>#DIV/0!</v>
      </c>
      <c r="DL16" t="e">
        <f t="shared" si="35"/>
        <v>#DIV/0!</v>
      </c>
      <c r="DM16" t="e">
        <f>CX16/$DH16</f>
        <v>#DIV/0!</v>
      </c>
      <c r="DN16" t="e">
        <f t="shared" si="36"/>
        <v>#DIV/0!</v>
      </c>
      <c r="DO16">
        <v>10</v>
      </c>
      <c r="DP16">
        <v>30</v>
      </c>
      <c r="DQ16">
        <v>5</v>
      </c>
      <c r="DR16">
        <v>159</v>
      </c>
      <c r="DS16">
        <v>366</v>
      </c>
      <c r="DT16">
        <v>101</v>
      </c>
      <c r="DU16">
        <v>112</v>
      </c>
      <c r="DV16">
        <v>343</v>
      </c>
      <c r="DW16">
        <v>2</v>
      </c>
      <c r="DX16">
        <v>4</v>
      </c>
      <c r="DY16">
        <v>14</v>
      </c>
      <c r="DZ16">
        <v>28</v>
      </c>
      <c r="EA16">
        <v>173</v>
      </c>
      <c r="EB16">
        <v>366</v>
      </c>
      <c r="EC16">
        <v>2</v>
      </c>
      <c r="ED16">
        <f t="shared" si="37"/>
        <v>668</v>
      </c>
      <c r="EE16">
        <f t="shared" si="38"/>
        <v>1.4970059880239521E-2</v>
      </c>
      <c r="EF16">
        <f t="shared" si="39"/>
        <v>4.4910179640718563E-2</v>
      </c>
      <c r="EG16">
        <f t="shared" si="40"/>
        <v>0.23802395209580837</v>
      </c>
      <c r="EH16">
        <f t="shared" si="41"/>
        <v>0.54790419161676651</v>
      </c>
      <c r="EI16">
        <f>DT16/$ED16</f>
        <v>0.15119760479041916</v>
      </c>
      <c r="EJ16">
        <f t="shared" si="42"/>
        <v>2.9940119760479044E-3</v>
      </c>
      <c r="EZ16">
        <f t="shared" si="43"/>
        <v>0</v>
      </c>
      <c r="FA16" t="e">
        <f t="shared" si="44"/>
        <v>#DIV/0!</v>
      </c>
      <c r="FB16" t="e">
        <f t="shared" si="45"/>
        <v>#DIV/0!</v>
      </c>
      <c r="FC16" t="e">
        <f t="shared" si="46"/>
        <v>#DIV/0!</v>
      </c>
      <c r="FD16" t="e">
        <f t="shared" si="47"/>
        <v>#DIV/0!</v>
      </c>
      <c r="FE16" t="e">
        <f>EP16/$EZ16</f>
        <v>#DIV/0!</v>
      </c>
      <c r="FF16" t="e">
        <f t="shared" si="48"/>
        <v>#DIV/0!</v>
      </c>
      <c r="FG16">
        <v>19.100000000000001</v>
      </c>
      <c r="FH16">
        <v>170</v>
      </c>
      <c r="FI16">
        <v>3.5700000000000003E-2</v>
      </c>
      <c r="FJ16">
        <v>101181</v>
      </c>
      <c r="FK16">
        <v>0.1087</v>
      </c>
      <c r="FL16">
        <v>0.89859999999999995</v>
      </c>
      <c r="FM16">
        <v>0.21590000000000001</v>
      </c>
      <c r="FN16">
        <v>0.21709999999999999</v>
      </c>
      <c r="FO16">
        <v>0.21190000000000001</v>
      </c>
      <c r="FP16">
        <v>14</v>
      </c>
      <c r="FQ16">
        <v>52</v>
      </c>
      <c r="FR16">
        <v>158</v>
      </c>
      <c r="FS16">
        <v>537</v>
      </c>
      <c r="FT16">
        <v>162</v>
      </c>
      <c r="FU16">
        <v>6</v>
      </c>
      <c r="FV16">
        <f t="shared" si="49"/>
        <v>929</v>
      </c>
      <c r="FW16" s="12">
        <f t="shared" si="50"/>
        <v>1.5069967707212056E-2</v>
      </c>
      <c r="FX16" s="12">
        <f t="shared" si="51"/>
        <v>5.5974165769644778E-2</v>
      </c>
      <c r="FY16" s="12">
        <f t="shared" si="52"/>
        <v>0.17007534983853606</v>
      </c>
      <c r="FZ16" s="12">
        <f t="shared" si="53"/>
        <v>0.57804090419806242</v>
      </c>
      <c r="GA16" s="12">
        <f>FT16/FV16</f>
        <v>0.1743810548977395</v>
      </c>
      <c r="GB16" s="12">
        <f t="shared" si="54"/>
        <v>6.4585575888051671E-3</v>
      </c>
      <c r="GC16">
        <v>10</v>
      </c>
      <c r="GD16">
        <v>52</v>
      </c>
      <c r="GE16">
        <v>165</v>
      </c>
      <c r="GF16">
        <v>528</v>
      </c>
      <c r="GG16">
        <v>162</v>
      </c>
      <c r="GH16">
        <v>6</v>
      </c>
      <c r="GI16">
        <f t="shared" si="55"/>
        <v>923</v>
      </c>
      <c r="GJ16">
        <f t="shared" si="56"/>
        <v>1.0834236186348862E-2</v>
      </c>
      <c r="GK16">
        <f t="shared" si="57"/>
        <v>5.6338028169014086E-2</v>
      </c>
      <c r="GL16">
        <f t="shared" si="58"/>
        <v>0.17876489707475623</v>
      </c>
      <c r="GM16">
        <f t="shared" si="59"/>
        <v>0.57204767063921991</v>
      </c>
      <c r="GN16">
        <f>GG16/$GI16</f>
        <v>0.17551462621885158</v>
      </c>
      <c r="GO16">
        <f t="shared" si="60"/>
        <v>6.5005417118093175E-3</v>
      </c>
      <c r="GP16">
        <v>17</v>
      </c>
      <c r="GQ16">
        <v>52</v>
      </c>
      <c r="GR16">
        <v>151</v>
      </c>
      <c r="GS16">
        <v>546</v>
      </c>
      <c r="GT16">
        <v>162</v>
      </c>
      <c r="GU16">
        <v>5</v>
      </c>
      <c r="GV16">
        <f t="shared" si="61"/>
        <v>933</v>
      </c>
      <c r="GW16">
        <f t="shared" si="62"/>
        <v>1.8220793140407289E-2</v>
      </c>
      <c r="GX16">
        <f t="shared" si="63"/>
        <v>5.5734190782422297E-2</v>
      </c>
      <c r="GY16">
        <f t="shared" si="64"/>
        <v>0.16184351554126475</v>
      </c>
      <c r="GZ16">
        <f t="shared" si="65"/>
        <v>0.58520900321543412</v>
      </c>
      <c r="HA16">
        <f>GT16/$GV16</f>
        <v>0.17363344051446947</v>
      </c>
      <c r="HB16">
        <f t="shared" si="66"/>
        <v>5.3590568060021436E-3</v>
      </c>
    </row>
    <row r="17" spans="1:210">
      <c r="A17" t="s">
        <v>262</v>
      </c>
      <c r="B17" t="s">
        <v>214</v>
      </c>
      <c r="C17" t="s">
        <v>263</v>
      </c>
      <c r="D17" t="s">
        <v>239</v>
      </c>
      <c r="E17" t="s">
        <v>240</v>
      </c>
      <c r="F17">
        <v>37</v>
      </c>
      <c r="G17">
        <v>79</v>
      </c>
      <c r="H17">
        <v>71</v>
      </c>
      <c r="I17">
        <v>66</v>
      </c>
      <c r="J17">
        <v>344</v>
      </c>
      <c r="K17" t="s">
        <v>218</v>
      </c>
      <c r="L17">
        <v>304</v>
      </c>
      <c r="M17">
        <f t="shared" si="0"/>
        <v>526</v>
      </c>
      <c r="N17">
        <f t="shared" si="1"/>
        <v>7.0342205323193921E-2</v>
      </c>
      <c r="O17">
        <f t="shared" si="2"/>
        <v>0.15019011406844107</v>
      </c>
      <c r="P17">
        <f t="shared" si="3"/>
        <v>0.12547528517110265</v>
      </c>
      <c r="Q17">
        <f t="shared" si="4"/>
        <v>0.6539923954372624</v>
      </c>
      <c r="R17" t="s">
        <v>218</v>
      </c>
      <c r="S17">
        <v>43</v>
      </c>
      <c r="T17">
        <v>83</v>
      </c>
      <c r="U17">
        <v>68</v>
      </c>
      <c r="V17">
        <v>74</v>
      </c>
      <c r="W17">
        <v>552</v>
      </c>
      <c r="X17" t="s">
        <v>218</v>
      </c>
      <c r="Y17">
        <v>0</v>
      </c>
      <c r="Z17">
        <v>303</v>
      </c>
      <c r="AA17">
        <f t="shared" si="5"/>
        <v>752</v>
      </c>
      <c r="AB17">
        <f t="shared" si="6"/>
        <v>5.7180851063829786E-2</v>
      </c>
      <c r="AC17">
        <f t="shared" si="7"/>
        <v>0.11037234042553191</v>
      </c>
      <c r="AD17">
        <f t="shared" si="8"/>
        <v>9.8404255319148939E-2</v>
      </c>
      <c r="AE17">
        <f t="shared" si="9"/>
        <v>0.73404255319148937</v>
      </c>
      <c r="AF17" t="s">
        <v>218</v>
      </c>
      <c r="AG17">
        <v>60</v>
      </c>
      <c r="AH17">
        <v>61</v>
      </c>
      <c r="AI17">
        <v>22</v>
      </c>
      <c r="AJ17">
        <v>57</v>
      </c>
      <c r="AK17">
        <v>434</v>
      </c>
      <c r="AL17" t="s">
        <v>218</v>
      </c>
      <c r="AM17">
        <v>0</v>
      </c>
      <c r="AN17">
        <v>305</v>
      </c>
      <c r="AO17">
        <f t="shared" si="10"/>
        <v>612</v>
      </c>
      <c r="AP17">
        <f t="shared" si="11"/>
        <v>9.8039215686274508E-2</v>
      </c>
      <c r="AQ17">
        <f t="shared" si="12"/>
        <v>9.9673202614379092E-2</v>
      </c>
      <c r="AR17">
        <f t="shared" si="13"/>
        <v>9.3137254901960786E-2</v>
      </c>
      <c r="AS17">
        <f t="shared" si="14"/>
        <v>0.70915032679738566</v>
      </c>
      <c r="AT17" t="s">
        <v>218</v>
      </c>
      <c r="AU17">
        <v>63</v>
      </c>
      <c r="AV17">
        <v>53</v>
      </c>
      <c r="AW17">
        <v>32</v>
      </c>
      <c r="AX17">
        <v>68</v>
      </c>
      <c r="AY17">
        <v>319</v>
      </c>
      <c r="AZ17" t="s">
        <v>218</v>
      </c>
      <c r="BA17">
        <v>0</v>
      </c>
      <c r="BB17">
        <v>271</v>
      </c>
      <c r="BC17">
        <f t="shared" si="15"/>
        <v>503</v>
      </c>
      <c r="BD17">
        <f t="shared" si="16"/>
        <v>0.12524850894632206</v>
      </c>
      <c r="BE17">
        <f t="shared" si="17"/>
        <v>0.10536779324055666</v>
      </c>
      <c r="BF17">
        <f t="shared" si="18"/>
        <v>0.13518886679920478</v>
      </c>
      <c r="BG17">
        <f t="shared" si="19"/>
        <v>0.63419483101391649</v>
      </c>
      <c r="BH17" t="s">
        <v>218</v>
      </c>
      <c r="BI17">
        <v>29</v>
      </c>
      <c r="BJ17">
        <v>30</v>
      </c>
      <c r="BK17">
        <v>11</v>
      </c>
      <c r="BL17">
        <v>92</v>
      </c>
      <c r="BM17">
        <v>409</v>
      </c>
      <c r="BN17" t="s">
        <v>218</v>
      </c>
      <c r="BO17">
        <v>0</v>
      </c>
      <c r="BP17">
        <v>385</v>
      </c>
      <c r="BQ17">
        <f t="shared" si="20"/>
        <v>560</v>
      </c>
      <c r="BR17">
        <f t="shared" si="21"/>
        <v>5.1785714285714289E-2</v>
      </c>
      <c r="BS17">
        <f t="shared" si="22"/>
        <v>5.3571428571428568E-2</v>
      </c>
      <c r="BT17">
        <f t="shared" si="23"/>
        <v>0.16428571428571428</v>
      </c>
      <c r="BU17">
        <f t="shared" si="24"/>
        <v>0.73035714285714282</v>
      </c>
      <c r="BV17" t="s">
        <v>218</v>
      </c>
      <c r="BW17">
        <v>57</v>
      </c>
      <c r="BX17">
        <v>73</v>
      </c>
      <c r="BY17">
        <v>23</v>
      </c>
      <c r="BZ17">
        <v>103</v>
      </c>
      <c r="CA17">
        <v>325</v>
      </c>
      <c r="CB17" t="s">
        <v>218</v>
      </c>
      <c r="CC17">
        <v>0</v>
      </c>
      <c r="CD17">
        <v>292</v>
      </c>
      <c r="CE17">
        <v>7</v>
      </c>
      <c r="CF17">
        <v>32</v>
      </c>
      <c r="CG17">
        <v>55</v>
      </c>
      <c r="CH17">
        <v>73</v>
      </c>
      <c r="CI17">
        <v>104</v>
      </c>
      <c r="CJ17">
        <v>291</v>
      </c>
      <c r="CK17">
        <v>29</v>
      </c>
      <c r="CL17">
        <f t="shared" si="25"/>
        <v>565</v>
      </c>
      <c r="CM17">
        <f t="shared" si="26"/>
        <v>0.10088495575221239</v>
      </c>
      <c r="CN17">
        <f t="shared" si="27"/>
        <v>0.12920353982300886</v>
      </c>
      <c r="CO17">
        <f t="shared" si="28"/>
        <v>0.18230088495575222</v>
      </c>
      <c r="CP17">
        <f t="shared" si="29"/>
        <v>0.5752212389380531</v>
      </c>
      <c r="CQ17" t="s">
        <v>218</v>
      </c>
      <c r="CR17">
        <f t="shared" si="30"/>
        <v>1.2389380530973451E-2</v>
      </c>
      <c r="CX17" t="s">
        <v>218</v>
      </c>
      <c r="DH17">
        <f t="shared" si="31"/>
        <v>0</v>
      </c>
      <c r="DI17" t="e">
        <f t="shared" si="32"/>
        <v>#DIV/0!</v>
      </c>
      <c r="DJ17" t="e">
        <f t="shared" si="33"/>
        <v>#DIV/0!</v>
      </c>
      <c r="DK17" t="e">
        <f t="shared" si="34"/>
        <v>#DIV/0!</v>
      </c>
      <c r="DL17" t="e">
        <f t="shared" si="35"/>
        <v>#DIV/0!</v>
      </c>
      <c r="DM17" t="s">
        <v>218</v>
      </c>
      <c r="DN17" t="e">
        <f t="shared" si="36"/>
        <v>#DIV/0!</v>
      </c>
      <c r="DT17" t="s">
        <v>218</v>
      </c>
      <c r="ED17">
        <f t="shared" si="37"/>
        <v>0</v>
      </c>
      <c r="EE17" t="e">
        <f t="shared" si="38"/>
        <v>#DIV/0!</v>
      </c>
      <c r="EF17" t="e">
        <f t="shared" si="39"/>
        <v>#DIV/0!</v>
      </c>
      <c r="EG17" t="e">
        <f t="shared" si="40"/>
        <v>#DIV/0!</v>
      </c>
      <c r="EH17" t="e">
        <f t="shared" si="41"/>
        <v>#DIV/0!</v>
      </c>
      <c r="EI17" t="s">
        <v>218</v>
      </c>
      <c r="EJ17" t="e">
        <f t="shared" si="42"/>
        <v>#DIV/0!</v>
      </c>
      <c r="EP17" t="s">
        <v>218</v>
      </c>
      <c r="EZ17">
        <f t="shared" si="43"/>
        <v>0</v>
      </c>
      <c r="FA17" t="e">
        <f t="shared" si="44"/>
        <v>#DIV/0!</v>
      </c>
      <c r="FB17" t="e">
        <f t="shared" si="45"/>
        <v>#DIV/0!</v>
      </c>
      <c r="FC17" t="e">
        <f t="shared" si="46"/>
        <v>#DIV/0!</v>
      </c>
      <c r="FD17" t="e">
        <f t="shared" si="47"/>
        <v>#DIV/0!</v>
      </c>
      <c r="FE17" t="s">
        <v>218</v>
      </c>
      <c r="FF17" t="e">
        <f t="shared" si="48"/>
        <v>#DIV/0!</v>
      </c>
      <c r="FG17">
        <v>64.900000000000006</v>
      </c>
      <c r="FH17">
        <v>84</v>
      </c>
      <c r="FI17">
        <v>4.2099999999999999E-2</v>
      </c>
      <c r="FJ17">
        <v>66344</v>
      </c>
      <c r="FK17">
        <v>0.124</v>
      </c>
      <c r="FL17">
        <v>0.8639</v>
      </c>
      <c r="FM17">
        <v>0.1573</v>
      </c>
      <c r="FN17">
        <v>0.1128</v>
      </c>
      <c r="FO17">
        <v>0.19869999999999999</v>
      </c>
      <c r="FP17">
        <v>40</v>
      </c>
      <c r="FQ17">
        <v>26</v>
      </c>
      <c r="FR17">
        <v>45</v>
      </c>
      <c r="FS17">
        <v>132</v>
      </c>
      <c r="FT17" t="s">
        <v>218</v>
      </c>
      <c r="FU17">
        <v>2</v>
      </c>
      <c r="FV17">
        <f t="shared" si="49"/>
        <v>245</v>
      </c>
      <c r="FW17" s="12">
        <f t="shared" si="50"/>
        <v>0.16326530612244897</v>
      </c>
      <c r="FX17" s="12">
        <f t="shared" si="51"/>
        <v>0.10612244897959183</v>
      </c>
      <c r="FY17" s="12">
        <f t="shared" si="52"/>
        <v>0.18367346938775511</v>
      </c>
      <c r="FZ17" s="12">
        <f t="shared" si="53"/>
        <v>0.53877551020408165</v>
      </c>
      <c r="GA17" t="s">
        <v>218</v>
      </c>
      <c r="GB17" s="12">
        <f t="shared" si="54"/>
        <v>8.1632653061224497E-3</v>
      </c>
      <c r="GC17">
        <v>38</v>
      </c>
      <c r="GD17">
        <v>26</v>
      </c>
      <c r="GE17">
        <v>41</v>
      </c>
      <c r="GF17">
        <v>142</v>
      </c>
      <c r="GG17" t="s">
        <v>218</v>
      </c>
      <c r="GH17">
        <v>1</v>
      </c>
      <c r="GI17">
        <f t="shared" si="55"/>
        <v>248</v>
      </c>
      <c r="GJ17">
        <f t="shared" si="56"/>
        <v>0.15322580645161291</v>
      </c>
      <c r="GK17">
        <f t="shared" si="57"/>
        <v>0.10483870967741936</v>
      </c>
      <c r="GL17">
        <f t="shared" si="58"/>
        <v>0.16532258064516128</v>
      </c>
      <c r="GM17">
        <f t="shared" si="59"/>
        <v>0.57258064516129037</v>
      </c>
      <c r="GN17" t="s">
        <v>218</v>
      </c>
      <c r="GO17">
        <f t="shared" si="60"/>
        <v>4.0322580645161289E-3</v>
      </c>
      <c r="GP17">
        <v>42</v>
      </c>
      <c r="GQ17">
        <v>25</v>
      </c>
      <c r="GR17">
        <v>48</v>
      </c>
      <c r="GS17">
        <v>122</v>
      </c>
      <c r="GT17" t="s">
        <v>218</v>
      </c>
      <c r="GU17">
        <v>3</v>
      </c>
      <c r="GV17">
        <f t="shared" si="61"/>
        <v>240</v>
      </c>
      <c r="GW17">
        <f t="shared" si="62"/>
        <v>0.17499999999999999</v>
      </c>
      <c r="GX17">
        <f t="shared" si="63"/>
        <v>0.10416666666666667</v>
      </c>
      <c r="GY17">
        <f t="shared" si="64"/>
        <v>0.2</v>
      </c>
      <c r="GZ17">
        <f t="shared" si="65"/>
        <v>0.5083333333333333</v>
      </c>
      <c r="HA17" t="s">
        <v>218</v>
      </c>
      <c r="HB17">
        <f t="shared" si="66"/>
        <v>1.2500000000000001E-2</v>
      </c>
    </row>
    <row r="18" spans="1:210">
      <c r="A18" t="s">
        <v>264</v>
      </c>
      <c r="B18" t="s">
        <v>214</v>
      </c>
      <c r="C18" t="s">
        <v>265</v>
      </c>
      <c r="D18" t="s">
        <v>225</v>
      </c>
      <c r="E18" t="s">
        <v>226</v>
      </c>
      <c r="F18">
        <v>39</v>
      </c>
      <c r="G18">
        <v>48</v>
      </c>
      <c r="H18">
        <v>47</v>
      </c>
      <c r="I18">
        <v>150</v>
      </c>
      <c r="J18">
        <v>201</v>
      </c>
      <c r="K18" t="s">
        <v>218</v>
      </c>
      <c r="L18">
        <v>202</v>
      </c>
      <c r="M18">
        <f t="shared" si="0"/>
        <v>438</v>
      </c>
      <c r="N18">
        <f t="shared" si="1"/>
        <v>8.9041095890410954E-2</v>
      </c>
      <c r="O18">
        <f t="shared" si="2"/>
        <v>0.1095890410958904</v>
      </c>
      <c r="P18">
        <f t="shared" si="3"/>
        <v>0.34246575342465752</v>
      </c>
      <c r="Q18">
        <f t="shared" si="4"/>
        <v>0.4589041095890411</v>
      </c>
      <c r="R18" t="s">
        <v>218</v>
      </c>
      <c r="S18">
        <v>38</v>
      </c>
      <c r="T18">
        <v>18</v>
      </c>
      <c r="U18">
        <v>8</v>
      </c>
      <c r="V18">
        <v>134</v>
      </c>
      <c r="W18">
        <v>226</v>
      </c>
      <c r="X18" t="s">
        <v>218</v>
      </c>
      <c r="Y18">
        <v>0</v>
      </c>
      <c r="Z18">
        <v>164</v>
      </c>
      <c r="AA18">
        <f t="shared" si="5"/>
        <v>416</v>
      </c>
      <c r="AB18">
        <f t="shared" si="6"/>
        <v>9.1346153846153841E-2</v>
      </c>
      <c r="AC18">
        <f t="shared" si="7"/>
        <v>4.3269230769230768E-2</v>
      </c>
      <c r="AD18">
        <f t="shared" si="8"/>
        <v>0.32211538461538464</v>
      </c>
      <c r="AE18">
        <f t="shared" si="9"/>
        <v>0.54326923076923073</v>
      </c>
      <c r="AF18" t="s">
        <v>218</v>
      </c>
      <c r="AG18">
        <v>72</v>
      </c>
      <c r="AH18">
        <v>43</v>
      </c>
      <c r="AI18">
        <v>17</v>
      </c>
      <c r="AJ18">
        <v>41</v>
      </c>
      <c r="AK18">
        <v>250</v>
      </c>
      <c r="AL18" t="s">
        <v>218</v>
      </c>
      <c r="AM18">
        <v>0</v>
      </c>
      <c r="AN18">
        <v>157</v>
      </c>
      <c r="AO18">
        <f t="shared" si="10"/>
        <v>406</v>
      </c>
      <c r="AP18">
        <f t="shared" si="11"/>
        <v>0.17733990147783252</v>
      </c>
      <c r="AQ18">
        <f t="shared" si="12"/>
        <v>0.10591133004926108</v>
      </c>
      <c r="AR18">
        <f t="shared" si="13"/>
        <v>0.10098522167487685</v>
      </c>
      <c r="AS18">
        <f t="shared" si="14"/>
        <v>0.61576354679802958</v>
      </c>
      <c r="AT18" t="s">
        <v>218</v>
      </c>
      <c r="AU18">
        <v>65</v>
      </c>
      <c r="AV18">
        <v>31</v>
      </c>
      <c r="AW18">
        <v>28</v>
      </c>
      <c r="AX18">
        <v>34</v>
      </c>
      <c r="AY18">
        <v>254</v>
      </c>
      <c r="AZ18" t="s">
        <v>218</v>
      </c>
      <c r="BA18">
        <v>0</v>
      </c>
      <c r="BB18">
        <v>235</v>
      </c>
      <c r="BC18">
        <f t="shared" si="15"/>
        <v>384</v>
      </c>
      <c r="BD18">
        <f t="shared" si="16"/>
        <v>0.16927083333333334</v>
      </c>
      <c r="BE18">
        <f t="shared" si="17"/>
        <v>8.0729166666666671E-2</v>
      </c>
      <c r="BF18">
        <f t="shared" si="18"/>
        <v>8.8541666666666671E-2</v>
      </c>
      <c r="BG18">
        <f t="shared" si="19"/>
        <v>0.66145833333333337</v>
      </c>
      <c r="BH18" t="s">
        <v>218</v>
      </c>
      <c r="BI18">
        <v>47</v>
      </c>
      <c r="BJ18">
        <v>12</v>
      </c>
      <c r="BK18">
        <v>12</v>
      </c>
      <c r="BL18">
        <v>29</v>
      </c>
      <c r="BM18">
        <v>343</v>
      </c>
      <c r="BN18" t="s">
        <v>218</v>
      </c>
      <c r="BO18">
        <v>0</v>
      </c>
      <c r="BP18">
        <v>311</v>
      </c>
      <c r="BQ18">
        <f t="shared" si="20"/>
        <v>431</v>
      </c>
      <c r="BR18">
        <f t="shared" si="21"/>
        <v>0.10904872389791183</v>
      </c>
      <c r="BS18">
        <f t="shared" si="22"/>
        <v>2.7842227378190254E-2</v>
      </c>
      <c r="BT18">
        <f t="shared" si="23"/>
        <v>6.7285382830626447E-2</v>
      </c>
      <c r="BU18">
        <f t="shared" si="24"/>
        <v>0.79582366589327147</v>
      </c>
      <c r="BV18" t="s">
        <v>218</v>
      </c>
      <c r="BW18">
        <v>99</v>
      </c>
      <c r="BX18">
        <v>30</v>
      </c>
      <c r="BY18">
        <v>11</v>
      </c>
      <c r="BZ18">
        <v>46</v>
      </c>
      <c r="CA18">
        <v>278</v>
      </c>
      <c r="CB18" t="s">
        <v>218</v>
      </c>
      <c r="CC18">
        <v>0</v>
      </c>
      <c r="CD18">
        <v>263</v>
      </c>
      <c r="CE18">
        <v>12</v>
      </c>
      <c r="CF18">
        <v>17</v>
      </c>
      <c r="CG18">
        <v>106</v>
      </c>
      <c r="CH18">
        <v>33</v>
      </c>
      <c r="CI18">
        <v>40</v>
      </c>
      <c r="CJ18">
        <v>230</v>
      </c>
      <c r="CK18">
        <v>35</v>
      </c>
      <c r="CL18">
        <f t="shared" si="25"/>
        <v>465</v>
      </c>
      <c r="CM18">
        <f t="shared" si="26"/>
        <v>0.2129032258064516</v>
      </c>
      <c r="CN18">
        <f t="shared" si="27"/>
        <v>6.4516129032258063E-2</v>
      </c>
      <c r="CO18">
        <f t="shared" si="28"/>
        <v>9.8924731182795697E-2</v>
      </c>
      <c r="CP18">
        <f t="shared" si="29"/>
        <v>0.59784946236559144</v>
      </c>
      <c r="CQ18" t="s">
        <v>218</v>
      </c>
      <c r="CR18">
        <f t="shared" si="30"/>
        <v>2.5806451612903226E-2</v>
      </c>
      <c r="CS18">
        <v>44</v>
      </c>
      <c r="CT18">
        <v>13</v>
      </c>
      <c r="CU18">
        <v>11</v>
      </c>
      <c r="CV18">
        <v>28</v>
      </c>
      <c r="CW18">
        <v>97</v>
      </c>
      <c r="CX18" t="s">
        <v>218</v>
      </c>
      <c r="CY18">
        <v>0</v>
      </c>
      <c r="CZ18">
        <v>71</v>
      </c>
      <c r="DA18">
        <v>4</v>
      </c>
      <c r="DB18">
        <v>5</v>
      </c>
      <c r="DC18">
        <v>61</v>
      </c>
      <c r="DD18">
        <v>16</v>
      </c>
      <c r="DE18">
        <v>32</v>
      </c>
      <c r="DF18">
        <v>42</v>
      </c>
      <c r="DG18">
        <v>7</v>
      </c>
      <c r="DH18">
        <f t="shared" si="31"/>
        <v>186</v>
      </c>
      <c r="DI18">
        <f t="shared" si="32"/>
        <v>0.23655913978494625</v>
      </c>
      <c r="DJ18">
        <f t="shared" si="33"/>
        <v>6.9892473118279563E-2</v>
      </c>
      <c r="DK18">
        <f t="shared" si="34"/>
        <v>0.15053763440860216</v>
      </c>
      <c r="DL18">
        <f t="shared" si="35"/>
        <v>0.521505376344086</v>
      </c>
      <c r="DM18" t="s">
        <v>218</v>
      </c>
      <c r="DN18">
        <f t="shared" si="36"/>
        <v>2.1505376344086023E-2</v>
      </c>
      <c r="DO18">
        <v>54</v>
      </c>
      <c r="DP18">
        <v>17</v>
      </c>
      <c r="DQ18">
        <v>3</v>
      </c>
      <c r="DR18">
        <v>35</v>
      </c>
      <c r="DS18">
        <v>111</v>
      </c>
      <c r="DT18" t="s">
        <v>218</v>
      </c>
      <c r="DU18">
        <v>0</v>
      </c>
      <c r="DV18">
        <v>100</v>
      </c>
      <c r="DW18">
        <v>20</v>
      </c>
      <c r="DX18">
        <v>18</v>
      </c>
      <c r="DY18">
        <v>46</v>
      </c>
      <c r="DZ18">
        <v>18</v>
      </c>
      <c r="EA18">
        <v>32</v>
      </c>
      <c r="EB18">
        <v>95</v>
      </c>
      <c r="EC18">
        <v>29</v>
      </c>
      <c r="ED18">
        <f t="shared" si="37"/>
        <v>237</v>
      </c>
      <c r="EE18">
        <f t="shared" si="38"/>
        <v>0.22784810126582278</v>
      </c>
      <c r="EF18">
        <f t="shared" si="39"/>
        <v>7.1729957805907171E-2</v>
      </c>
      <c r="EG18">
        <f t="shared" si="40"/>
        <v>0.14767932489451477</v>
      </c>
      <c r="EH18">
        <f t="shared" si="41"/>
        <v>0.46835443037974683</v>
      </c>
      <c r="EI18" t="s">
        <v>218</v>
      </c>
      <c r="EJ18">
        <f t="shared" si="42"/>
        <v>8.4388185654008435E-2</v>
      </c>
      <c r="EK18">
        <v>72</v>
      </c>
      <c r="EL18">
        <v>27</v>
      </c>
      <c r="EM18">
        <v>9</v>
      </c>
      <c r="EN18">
        <v>35</v>
      </c>
      <c r="EO18">
        <v>203</v>
      </c>
      <c r="EP18" t="s">
        <v>218</v>
      </c>
      <c r="EQ18">
        <v>0</v>
      </c>
      <c r="ER18">
        <v>172</v>
      </c>
      <c r="ES18">
        <v>7</v>
      </c>
      <c r="EU18">
        <v>84</v>
      </c>
      <c r="EV18">
        <v>26</v>
      </c>
      <c r="EW18">
        <v>39</v>
      </c>
      <c r="EX18">
        <v>139</v>
      </c>
      <c r="EY18">
        <v>32</v>
      </c>
      <c r="EZ18">
        <f t="shared" si="43"/>
        <v>344</v>
      </c>
      <c r="FA18">
        <f t="shared" si="44"/>
        <v>0.20930232558139536</v>
      </c>
      <c r="FB18">
        <f t="shared" si="45"/>
        <v>7.8488372093023256E-2</v>
      </c>
      <c r="FC18">
        <f t="shared" si="46"/>
        <v>0.10174418604651163</v>
      </c>
      <c r="FD18">
        <f t="shared" si="47"/>
        <v>0.59011627906976749</v>
      </c>
      <c r="FE18" t="s">
        <v>218</v>
      </c>
      <c r="FF18">
        <f t="shared" si="48"/>
        <v>2.0348837209302327E-2</v>
      </c>
      <c r="FG18">
        <v>42.8</v>
      </c>
      <c r="FH18">
        <v>130</v>
      </c>
      <c r="FI18">
        <v>3.1899999999999998E-2</v>
      </c>
      <c r="FJ18">
        <v>69503</v>
      </c>
      <c r="FK18">
        <v>0.1331</v>
      </c>
      <c r="FL18">
        <v>0.88360000000000005</v>
      </c>
      <c r="FM18">
        <v>0.17319999999999999</v>
      </c>
      <c r="FN18">
        <v>0.1449</v>
      </c>
      <c r="FO18">
        <v>0.21920000000000001</v>
      </c>
      <c r="FP18">
        <v>112</v>
      </c>
      <c r="FQ18">
        <v>16</v>
      </c>
      <c r="FR18">
        <v>53</v>
      </c>
      <c r="FS18">
        <v>246</v>
      </c>
      <c r="FT18" t="s">
        <v>218</v>
      </c>
      <c r="FU18">
        <v>43</v>
      </c>
      <c r="FV18">
        <f t="shared" si="49"/>
        <v>470</v>
      </c>
      <c r="FW18" s="12">
        <f t="shared" si="50"/>
        <v>0.23829787234042554</v>
      </c>
      <c r="FX18" s="12">
        <f t="shared" si="51"/>
        <v>3.4042553191489362E-2</v>
      </c>
      <c r="FY18" s="12">
        <f t="shared" si="52"/>
        <v>0.11276595744680851</v>
      </c>
      <c r="FZ18" s="12">
        <f t="shared" si="53"/>
        <v>0.52340425531914891</v>
      </c>
      <c r="GA18" t="s">
        <v>218</v>
      </c>
      <c r="GB18" s="12">
        <f t="shared" si="54"/>
        <v>9.1489361702127653E-2</v>
      </c>
      <c r="GC18">
        <v>98</v>
      </c>
      <c r="GD18">
        <v>17</v>
      </c>
      <c r="GE18">
        <v>48</v>
      </c>
      <c r="GF18">
        <v>292</v>
      </c>
      <c r="GG18" t="s">
        <v>218</v>
      </c>
      <c r="GH18">
        <v>31</v>
      </c>
      <c r="GI18">
        <f t="shared" si="55"/>
        <v>486</v>
      </c>
      <c r="GJ18">
        <f t="shared" si="56"/>
        <v>0.20164609053497942</v>
      </c>
      <c r="GK18">
        <f t="shared" si="57"/>
        <v>3.4979423868312758E-2</v>
      </c>
      <c r="GL18">
        <f t="shared" si="58"/>
        <v>9.8765432098765427E-2</v>
      </c>
      <c r="GM18">
        <f t="shared" si="59"/>
        <v>0.60082304526748975</v>
      </c>
      <c r="GN18" t="s">
        <v>218</v>
      </c>
      <c r="GO18">
        <f t="shared" si="60"/>
        <v>6.3786008230452676E-2</v>
      </c>
      <c r="GP18">
        <v>125</v>
      </c>
      <c r="GQ18">
        <v>15</v>
      </c>
      <c r="GR18">
        <v>58</v>
      </c>
      <c r="GS18">
        <v>199</v>
      </c>
      <c r="GT18" t="s">
        <v>218</v>
      </c>
      <c r="GU18">
        <v>54</v>
      </c>
      <c r="GV18">
        <f t="shared" si="61"/>
        <v>451</v>
      </c>
      <c r="GW18">
        <f t="shared" si="62"/>
        <v>0.27716186252771619</v>
      </c>
      <c r="GX18">
        <f t="shared" si="63"/>
        <v>3.325942350332594E-2</v>
      </c>
      <c r="GY18">
        <f t="shared" si="64"/>
        <v>0.12860310421286031</v>
      </c>
      <c r="GZ18">
        <f t="shared" si="65"/>
        <v>0.44124168514412415</v>
      </c>
      <c r="HA18" t="s">
        <v>218</v>
      </c>
      <c r="HB18">
        <f t="shared" si="66"/>
        <v>0.11973392461197339</v>
      </c>
    </row>
    <row r="19" spans="1:210">
      <c r="A19" t="s">
        <v>266</v>
      </c>
      <c r="B19" t="s">
        <v>214</v>
      </c>
      <c r="C19" t="s">
        <v>267</v>
      </c>
      <c r="D19" t="s">
        <v>216</v>
      </c>
      <c r="E19" t="s">
        <v>217</v>
      </c>
      <c r="F19">
        <v>79</v>
      </c>
      <c r="G19">
        <v>46</v>
      </c>
      <c r="H19">
        <v>39</v>
      </c>
      <c r="I19">
        <v>80</v>
      </c>
      <c r="J19">
        <v>386</v>
      </c>
      <c r="K19" t="s">
        <v>218</v>
      </c>
      <c r="L19">
        <v>349</v>
      </c>
      <c r="M19">
        <f t="shared" si="0"/>
        <v>591</v>
      </c>
      <c r="N19">
        <f t="shared" si="1"/>
        <v>0.13367174280879865</v>
      </c>
      <c r="O19">
        <f t="shared" si="2"/>
        <v>7.7834179357021999E-2</v>
      </c>
      <c r="P19">
        <f t="shared" si="3"/>
        <v>0.13536379018612521</v>
      </c>
      <c r="Q19">
        <f t="shared" si="4"/>
        <v>0.65313028764805414</v>
      </c>
      <c r="R19" t="s">
        <v>218</v>
      </c>
      <c r="S19">
        <v>79</v>
      </c>
      <c r="T19">
        <v>65</v>
      </c>
      <c r="U19">
        <v>38</v>
      </c>
      <c r="V19">
        <v>70</v>
      </c>
      <c r="W19">
        <v>565</v>
      </c>
      <c r="X19" t="s">
        <v>218</v>
      </c>
      <c r="Y19">
        <v>0</v>
      </c>
      <c r="Z19">
        <v>423</v>
      </c>
      <c r="AA19">
        <f t="shared" si="5"/>
        <v>779</v>
      </c>
      <c r="AB19">
        <f t="shared" si="6"/>
        <v>0.10141206675224647</v>
      </c>
      <c r="AC19">
        <f t="shared" si="7"/>
        <v>8.3440308087291401E-2</v>
      </c>
      <c r="AD19">
        <f t="shared" si="8"/>
        <v>8.9858793324775352E-2</v>
      </c>
      <c r="AE19">
        <f t="shared" si="9"/>
        <v>0.72528883183568682</v>
      </c>
      <c r="AF19" t="s">
        <v>218</v>
      </c>
      <c r="AL19" t="s">
        <v>218</v>
      </c>
      <c r="AO19">
        <f t="shared" si="10"/>
        <v>0</v>
      </c>
      <c r="AP19" t="e">
        <f t="shared" si="11"/>
        <v>#DIV/0!</v>
      </c>
      <c r="AQ19" t="e">
        <f t="shared" si="12"/>
        <v>#DIV/0!</v>
      </c>
      <c r="AR19" t="e">
        <f t="shared" si="13"/>
        <v>#DIV/0!</v>
      </c>
      <c r="AS19" t="e">
        <f t="shared" si="14"/>
        <v>#DIV/0!</v>
      </c>
      <c r="AT19" t="s">
        <v>218</v>
      </c>
      <c r="AU19">
        <v>71</v>
      </c>
      <c r="AV19">
        <v>39</v>
      </c>
      <c r="AW19">
        <v>16</v>
      </c>
      <c r="AX19">
        <v>167</v>
      </c>
      <c r="AY19">
        <v>448</v>
      </c>
      <c r="AZ19" t="s">
        <v>218</v>
      </c>
      <c r="BA19">
        <v>0</v>
      </c>
      <c r="BB19">
        <v>405</v>
      </c>
      <c r="BC19">
        <f t="shared" si="15"/>
        <v>725</v>
      </c>
      <c r="BD19">
        <f t="shared" si="16"/>
        <v>9.7931034482758625E-2</v>
      </c>
      <c r="BE19">
        <f t="shared" si="17"/>
        <v>5.3793103448275863E-2</v>
      </c>
      <c r="BF19">
        <f t="shared" si="18"/>
        <v>0.23034482758620689</v>
      </c>
      <c r="BG19">
        <f t="shared" si="19"/>
        <v>0.61793103448275866</v>
      </c>
      <c r="BH19" t="s">
        <v>218</v>
      </c>
      <c r="BI19">
        <v>71</v>
      </c>
      <c r="BJ19">
        <v>27</v>
      </c>
      <c r="BK19">
        <v>4</v>
      </c>
      <c r="BL19">
        <v>208</v>
      </c>
      <c r="BM19">
        <v>484</v>
      </c>
      <c r="BN19" t="s">
        <v>218</v>
      </c>
      <c r="BO19">
        <v>0</v>
      </c>
      <c r="BP19">
        <v>430</v>
      </c>
      <c r="BQ19">
        <f t="shared" si="20"/>
        <v>790</v>
      </c>
      <c r="BR19">
        <f t="shared" si="21"/>
        <v>8.9873417721518981E-2</v>
      </c>
      <c r="BS19">
        <f t="shared" si="22"/>
        <v>3.4177215189873419E-2</v>
      </c>
      <c r="BT19">
        <f t="shared" si="23"/>
        <v>0.26329113924050634</v>
      </c>
      <c r="BU19">
        <f t="shared" si="24"/>
        <v>0.61265822784810131</v>
      </c>
      <c r="BV19" t="s">
        <v>218</v>
      </c>
      <c r="BW19">
        <v>101</v>
      </c>
      <c r="BX19">
        <v>41</v>
      </c>
      <c r="BY19">
        <v>6</v>
      </c>
      <c r="BZ19">
        <v>193</v>
      </c>
      <c r="CA19">
        <v>436</v>
      </c>
      <c r="CB19" t="s">
        <v>218</v>
      </c>
      <c r="CC19">
        <v>0</v>
      </c>
      <c r="CD19">
        <v>414</v>
      </c>
      <c r="CE19">
        <v>17</v>
      </c>
      <c r="CF19">
        <v>69</v>
      </c>
      <c r="CG19">
        <v>114</v>
      </c>
      <c r="CH19">
        <v>37</v>
      </c>
      <c r="CI19">
        <v>197</v>
      </c>
      <c r="CJ19">
        <v>372</v>
      </c>
      <c r="CK19">
        <v>43</v>
      </c>
      <c r="CL19">
        <f t="shared" si="25"/>
        <v>788</v>
      </c>
      <c r="CM19">
        <f t="shared" si="26"/>
        <v>0.12817258883248731</v>
      </c>
      <c r="CN19">
        <f t="shared" si="27"/>
        <v>5.2030456852791881E-2</v>
      </c>
      <c r="CO19">
        <f t="shared" si="28"/>
        <v>0.24492385786802032</v>
      </c>
      <c r="CP19">
        <f t="shared" si="29"/>
        <v>0.5532994923857868</v>
      </c>
      <c r="CQ19" t="s">
        <v>218</v>
      </c>
      <c r="CR19">
        <f t="shared" si="30"/>
        <v>2.1573604060913704E-2</v>
      </c>
      <c r="CS19">
        <v>111</v>
      </c>
      <c r="CT19">
        <v>36</v>
      </c>
      <c r="CU19">
        <v>5</v>
      </c>
      <c r="CV19">
        <v>177</v>
      </c>
      <c r="CW19">
        <v>459</v>
      </c>
      <c r="CX19" t="s">
        <v>218</v>
      </c>
      <c r="CY19">
        <v>0</v>
      </c>
      <c r="CZ19">
        <v>421</v>
      </c>
      <c r="DA19">
        <v>14</v>
      </c>
      <c r="DB19">
        <v>62</v>
      </c>
      <c r="DC19">
        <v>125</v>
      </c>
      <c r="DD19">
        <v>33</v>
      </c>
      <c r="DE19">
        <v>195</v>
      </c>
      <c r="DF19">
        <v>399</v>
      </c>
      <c r="DG19">
        <v>40</v>
      </c>
      <c r="DH19">
        <f t="shared" si="31"/>
        <v>797</v>
      </c>
      <c r="DI19">
        <f t="shared" si="32"/>
        <v>0.13927227101631118</v>
      </c>
      <c r="DJ19">
        <f t="shared" si="33"/>
        <v>4.51693851944793E-2</v>
      </c>
      <c r="DK19">
        <f t="shared" si="34"/>
        <v>0.22208281053952322</v>
      </c>
      <c r="DL19">
        <f t="shared" si="35"/>
        <v>0.57590966122961107</v>
      </c>
      <c r="DM19" t="s">
        <v>218</v>
      </c>
      <c r="DN19">
        <f t="shared" si="36"/>
        <v>1.7565872020075281E-2</v>
      </c>
      <c r="DO19">
        <v>62</v>
      </c>
      <c r="DP19">
        <v>25</v>
      </c>
      <c r="DQ19">
        <v>10</v>
      </c>
      <c r="DR19">
        <v>136</v>
      </c>
      <c r="DS19">
        <v>363</v>
      </c>
      <c r="DT19" t="s">
        <v>218</v>
      </c>
      <c r="DU19">
        <v>0</v>
      </c>
      <c r="DV19">
        <v>340</v>
      </c>
      <c r="DW19">
        <v>25</v>
      </c>
      <c r="DX19">
        <v>63</v>
      </c>
      <c r="DY19">
        <v>82</v>
      </c>
      <c r="DZ19">
        <v>27</v>
      </c>
      <c r="EA19">
        <v>140</v>
      </c>
      <c r="EB19">
        <v>295</v>
      </c>
      <c r="EC19">
        <v>35</v>
      </c>
      <c r="ED19">
        <f t="shared" si="37"/>
        <v>611</v>
      </c>
      <c r="EE19">
        <f t="shared" si="38"/>
        <v>0.10147299509001637</v>
      </c>
      <c r="EF19">
        <f t="shared" si="39"/>
        <v>4.0916530278232409E-2</v>
      </c>
      <c r="EG19">
        <f t="shared" si="40"/>
        <v>0.22258592471358429</v>
      </c>
      <c r="EH19">
        <f t="shared" si="41"/>
        <v>0.59410801963993454</v>
      </c>
      <c r="EI19" t="s">
        <v>218</v>
      </c>
      <c r="EJ19">
        <f t="shared" si="42"/>
        <v>4.0916530278232409E-2</v>
      </c>
      <c r="EP19" t="s">
        <v>218</v>
      </c>
      <c r="EZ19">
        <f t="shared" si="43"/>
        <v>0</v>
      </c>
      <c r="FA19" t="e">
        <f t="shared" si="44"/>
        <v>#DIV/0!</v>
      </c>
      <c r="FB19" t="e">
        <f t="shared" si="45"/>
        <v>#DIV/0!</v>
      </c>
      <c r="FC19" t="e">
        <f t="shared" si="46"/>
        <v>#DIV/0!</v>
      </c>
      <c r="FD19" t="e">
        <f t="shared" si="47"/>
        <v>#DIV/0!</v>
      </c>
      <c r="FE19" t="s">
        <v>218</v>
      </c>
      <c r="FF19" t="e">
        <f t="shared" si="48"/>
        <v>#DIV/0!</v>
      </c>
      <c r="FG19">
        <v>46.6</v>
      </c>
      <c r="FH19">
        <v>171</v>
      </c>
      <c r="FI19">
        <v>2.3400000000000001E-2</v>
      </c>
      <c r="FJ19">
        <v>65913</v>
      </c>
      <c r="FK19">
        <v>0.13320000000000001</v>
      </c>
      <c r="FL19">
        <v>0.85570000000000002</v>
      </c>
      <c r="FM19">
        <v>0.16420000000000001</v>
      </c>
      <c r="FN19">
        <v>0.13159999999999999</v>
      </c>
      <c r="FO19">
        <v>0.21260000000000001</v>
      </c>
      <c r="FP19">
        <v>0</v>
      </c>
      <c r="FQ19">
        <v>0</v>
      </c>
      <c r="FR19">
        <v>0</v>
      </c>
      <c r="FS19">
        <v>0</v>
      </c>
      <c r="FT19" t="s">
        <v>218</v>
      </c>
      <c r="FU19">
        <v>0</v>
      </c>
      <c r="FV19">
        <f t="shared" si="49"/>
        <v>0</v>
      </c>
      <c r="FW19" s="12" t="e">
        <f t="shared" si="50"/>
        <v>#DIV/0!</v>
      </c>
      <c r="FX19" s="12" t="e">
        <f t="shared" si="51"/>
        <v>#DIV/0!</v>
      </c>
      <c r="FY19" s="12" t="e">
        <f t="shared" si="52"/>
        <v>#DIV/0!</v>
      </c>
      <c r="FZ19" s="12" t="e">
        <f t="shared" si="53"/>
        <v>#DIV/0!</v>
      </c>
      <c r="GA19" t="s">
        <v>218</v>
      </c>
      <c r="GB19" s="12" t="e">
        <f t="shared" si="54"/>
        <v>#DIV/0!</v>
      </c>
      <c r="GC19">
        <v>0</v>
      </c>
      <c r="GD19">
        <v>0</v>
      </c>
      <c r="GE19">
        <v>0</v>
      </c>
      <c r="GF19">
        <v>0</v>
      </c>
      <c r="GG19" t="s">
        <v>218</v>
      </c>
      <c r="GH19">
        <v>0</v>
      </c>
      <c r="GI19">
        <f t="shared" si="55"/>
        <v>0</v>
      </c>
      <c r="GJ19" t="e">
        <f t="shared" si="56"/>
        <v>#DIV/0!</v>
      </c>
      <c r="GK19" t="e">
        <f t="shared" si="57"/>
        <v>#DIV/0!</v>
      </c>
      <c r="GL19" t="e">
        <f t="shared" si="58"/>
        <v>#DIV/0!</v>
      </c>
      <c r="GM19" t="e">
        <f t="shared" si="59"/>
        <v>#DIV/0!</v>
      </c>
      <c r="GN19" t="s">
        <v>218</v>
      </c>
      <c r="GO19" t="e">
        <f t="shared" si="60"/>
        <v>#DIV/0!</v>
      </c>
      <c r="GP19">
        <v>0</v>
      </c>
      <c r="GQ19">
        <v>0</v>
      </c>
      <c r="GR19">
        <v>0</v>
      </c>
      <c r="GS19">
        <v>0</v>
      </c>
      <c r="GT19" t="s">
        <v>218</v>
      </c>
      <c r="GU19">
        <v>0</v>
      </c>
      <c r="GV19">
        <f t="shared" si="61"/>
        <v>0</v>
      </c>
      <c r="GW19" t="e">
        <f t="shared" si="62"/>
        <v>#DIV/0!</v>
      </c>
      <c r="GX19" t="e">
        <f t="shared" si="63"/>
        <v>#DIV/0!</v>
      </c>
      <c r="GY19" t="e">
        <f t="shared" si="64"/>
        <v>#DIV/0!</v>
      </c>
      <c r="GZ19" t="e">
        <f t="shared" si="65"/>
        <v>#DIV/0!</v>
      </c>
      <c r="HA19" t="s">
        <v>218</v>
      </c>
      <c r="HB19" t="e">
        <f t="shared" si="66"/>
        <v>#DIV/0!</v>
      </c>
    </row>
    <row r="20" spans="1:210">
      <c r="A20" t="s">
        <v>268</v>
      </c>
      <c r="B20" t="s">
        <v>214</v>
      </c>
      <c r="C20" t="s">
        <v>269</v>
      </c>
      <c r="D20" t="s">
        <v>216</v>
      </c>
      <c r="E20" t="s">
        <v>217</v>
      </c>
      <c r="F20">
        <v>69</v>
      </c>
      <c r="G20">
        <v>48</v>
      </c>
      <c r="H20">
        <v>32</v>
      </c>
      <c r="I20">
        <v>15</v>
      </c>
      <c r="J20">
        <v>320</v>
      </c>
      <c r="K20" t="s">
        <v>218</v>
      </c>
      <c r="L20">
        <v>313</v>
      </c>
      <c r="M20">
        <f t="shared" si="0"/>
        <v>452</v>
      </c>
      <c r="N20">
        <f t="shared" si="1"/>
        <v>0.15265486725663716</v>
      </c>
      <c r="O20">
        <f t="shared" si="2"/>
        <v>0.10619469026548672</v>
      </c>
      <c r="P20">
        <f t="shared" si="3"/>
        <v>3.3185840707964605E-2</v>
      </c>
      <c r="Q20">
        <f t="shared" si="4"/>
        <v>0.70796460176991149</v>
      </c>
      <c r="R20" t="s">
        <v>218</v>
      </c>
      <c r="S20">
        <v>69</v>
      </c>
      <c r="T20">
        <v>38</v>
      </c>
      <c r="U20">
        <v>20</v>
      </c>
      <c r="V20">
        <v>14</v>
      </c>
      <c r="W20">
        <v>301</v>
      </c>
      <c r="X20" t="s">
        <v>218</v>
      </c>
      <c r="Y20">
        <v>0</v>
      </c>
      <c r="Z20">
        <v>236</v>
      </c>
      <c r="AA20">
        <f t="shared" si="5"/>
        <v>422</v>
      </c>
      <c r="AB20">
        <f t="shared" si="6"/>
        <v>0.16350710900473933</v>
      </c>
      <c r="AC20">
        <f t="shared" si="7"/>
        <v>9.004739336492891E-2</v>
      </c>
      <c r="AD20">
        <f t="shared" si="8"/>
        <v>3.3175355450236969E-2</v>
      </c>
      <c r="AE20">
        <f t="shared" si="9"/>
        <v>0.71327014218009477</v>
      </c>
      <c r="AF20" t="s">
        <v>218</v>
      </c>
      <c r="AG20">
        <v>66</v>
      </c>
      <c r="AH20">
        <v>52</v>
      </c>
      <c r="AI20">
        <v>7</v>
      </c>
      <c r="AJ20">
        <v>76</v>
      </c>
      <c r="AK20">
        <v>330</v>
      </c>
      <c r="AL20" t="s">
        <v>218</v>
      </c>
      <c r="AM20">
        <v>0</v>
      </c>
      <c r="AN20">
        <v>287</v>
      </c>
      <c r="AO20">
        <f t="shared" si="10"/>
        <v>524</v>
      </c>
      <c r="AP20">
        <f t="shared" si="11"/>
        <v>0.12595419847328243</v>
      </c>
      <c r="AQ20">
        <f t="shared" si="12"/>
        <v>9.9236641221374045E-2</v>
      </c>
      <c r="AR20">
        <f t="shared" si="13"/>
        <v>0.14503816793893129</v>
      </c>
      <c r="AS20">
        <f t="shared" si="14"/>
        <v>0.62977099236641221</v>
      </c>
      <c r="AT20" t="s">
        <v>218</v>
      </c>
      <c r="AU20">
        <v>53</v>
      </c>
      <c r="AV20">
        <v>25</v>
      </c>
      <c r="AW20">
        <v>10</v>
      </c>
      <c r="AX20">
        <v>65</v>
      </c>
      <c r="AY20">
        <v>339</v>
      </c>
      <c r="AZ20" t="s">
        <v>218</v>
      </c>
      <c r="BA20">
        <v>0</v>
      </c>
      <c r="BB20">
        <v>321</v>
      </c>
      <c r="BC20">
        <f t="shared" si="15"/>
        <v>482</v>
      </c>
      <c r="BD20">
        <f t="shared" si="16"/>
        <v>0.10995850622406639</v>
      </c>
      <c r="BE20">
        <f t="shared" si="17"/>
        <v>5.1867219917012451E-2</v>
      </c>
      <c r="BF20">
        <f t="shared" si="18"/>
        <v>0.13485477178423236</v>
      </c>
      <c r="BG20">
        <f t="shared" si="19"/>
        <v>0.70331950207468885</v>
      </c>
      <c r="BH20" t="s">
        <v>218</v>
      </c>
      <c r="BI20">
        <v>35</v>
      </c>
      <c r="BJ20">
        <v>20</v>
      </c>
      <c r="BK20">
        <v>8</v>
      </c>
      <c r="BL20">
        <v>79</v>
      </c>
      <c r="BM20">
        <v>352</v>
      </c>
      <c r="BN20" t="s">
        <v>218</v>
      </c>
      <c r="BO20">
        <v>0</v>
      </c>
      <c r="BP20">
        <v>325</v>
      </c>
      <c r="BQ20">
        <f t="shared" si="20"/>
        <v>486</v>
      </c>
      <c r="BR20">
        <f t="shared" si="21"/>
        <v>7.2016460905349799E-2</v>
      </c>
      <c r="BS20">
        <f t="shared" si="22"/>
        <v>4.1152263374485597E-2</v>
      </c>
      <c r="BT20">
        <f t="shared" si="23"/>
        <v>0.16255144032921812</v>
      </c>
      <c r="BU20">
        <f t="shared" si="24"/>
        <v>0.72427983539094654</v>
      </c>
      <c r="BV20" t="s">
        <v>218</v>
      </c>
      <c r="BW20">
        <v>69</v>
      </c>
      <c r="BX20">
        <v>15</v>
      </c>
      <c r="BY20">
        <v>14</v>
      </c>
      <c r="BZ20">
        <v>78</v>
      </c>
      <c r="CA20">
        <v>360</v>
      </c>
      <c r="CB20" t="s">
        <v>218</v>
      </c>
      <c r="CC20">
        <v>0</v>
      </c>
      <c r="CD20">
        <v>336</v>
      </c>
      <c r="CE20">
        <v>4</v>
      </c>
      <c r="CF20">
        <v>15</v>
      </c>
      <c r="CG20">
        <v>79</v>
      </c>
      <c r="CH20">
        <v>12</v>
      </c>
      <c r="CI20">
        <v>82</v>
      </c>
      <c r="CJ20">
        <v>334</v>
      </c>
      <c r="CK20">
        <v>12</v>
      </c>
      <c r="CL20">
        <f t="shared" si="25"/>
        <v>526</v>
      </c>
      <c r="CM20">
        <f t="shared" si="26"/>
        <v>0.13117870722433461</v>
      </c>
      <c r="CN20">
        <f t="shared" si="27"/>
        <v>2.8517110266159697E-2</v>
      </c>
      <c r="CO20">
        <f t="shared" si="28"/>
        <v>0.14828897338403041</v>
      </c>
      <c r="CP20">
        <f t="shared" si="29"/>
        <v>0.68441064638783267</v>
      </c>
      <c r="CQ20" t="s">
        <v>218</v>
      </c>
      <c r="CR20">
        <f t="shared" si="30"/>
        <v>7.6045627376425855E-3</v>
      </c>
      <c r="CS20">
        <v>70</v>
      </c>
      <c r="CT20">
        <v>35</v>
      </c>
      <c r="CU20">
        <v>30</v>
      </c>
      <c r="CV20">
        <v>106</v>
      </c>
      <c r="CW20">
        <v>320</v>
      </c>
      <c r="CX20" t="s">
        <v>218</v>
      </c>
      <c r="CY20">
        <v>0</v>
      </c>
      <c r="CZ20">
        <v>299</v>
      </c>
      <c r="DA20">
        <v>6</v>
      </c>
      <c r="DB20">
        <v>31</v>
      </c>
      <c r="DC20">
        <v>111</v>
      </c>
      <c r="DD20">
        <v>41</v>
      </c>
      <c r="DE20">
        <v>111</v>
      </c>
      <c r="DF20">
        <v>236</v>
      </c>
      <c r="DG20">
        <v>28</v>
      </c>
      <c r="DH20">
        <f t="shared" si="31"/>
        <v>537</v>
      </c>
      <c r="DI20">
        <f t="shared" si="32"/>
        <v>0.13035381750465549</v>
      </c>
      <c r="DJ20">
        <f t="shared" si="33"/>
        <v>6.5176908752327747E-2</v>
      </c>
      <c r="DK20">
        <f t="shared" si="34"/>
        <v>0.1973929236499069</v>
      </c>
      <c r="DL20">
        <f t="shared" si="35"/>
        <v>0.59590316573556801</v>
      </c>
      <c r="DM20" t="s">
        <v>218</v>
      </c>
      <c r="DN20">
        <f t="shared" si="36"/>
        <v>1.11731843575419E-2</v>
      </c>
      <c r="DO20">
        <v>29</v>
      </c>
      <c r="DP20">
        <v>5</v>
      </c>
      <c r="DQ20">
        <v>3</v>
      </c>
      <c r="DR20">
        <v>36</v>
      </c>
      <c r="DS20">
        <v>142</v>
      </c>
      <c r="DT20" t="s">
        <v>218</v>
      </c>
      <c r="DU20">
        <v>0</v>
      </c>
      <c r="DV20">
        <v>131</v>
      </c>
      <c r="DW20">
        <v>1</v>
      </c>
      <c r="DX20">
        <v>5</v>
      </c>
      <c r="DY20">
        <v>38</v>
      </c>
      <c r="DZ20">
        <v>7</v>
      </c>
      <c r="EA20">
        <v>36</v>
      </c>
      <c r="EB20">
        <v>104</v>
      </c>
      <c r="EC20">
        <v>15</v>
      </c>
      <c r="ED20">
        <f t="shared" si="37"/>
        <v>213</v>
      </c>
      <c r="EE20">
        <f t="shared" si="38"/>
        <v>0.13615023474178403</v>
      </c>
      <c r="EF20">
        <f t="shared" si="39"/>
        <v>2.3474178403755867E-2</v>
      </c>
      <c r="EG20">
        <f t="shared" si="40"/>
        <v>0.16901408450704225</v>
      </c>
      <c r="EH20">
        <f t="shared" si="41"/>
        <v>0.66666666666666663</v>
      </c>
      <c r="EI20" t="s">
        <v>218</v>
      </c>
      <c r="EJ20">
        <f t="shared" si="42"/>
        <v>4.6948356807511738E-3</v>
      </c>
      <c r="EK20">
        <v>48</v>
      </c>
      <c r="EL20">
        <v>14</v>
      </c>
      <c r="EM20">
        <v>5</v>
      </c>
      <c r="EN20">
        <v>63</v>
      </c>
      <c r="EO20">
        <v>307</v>
      </c>
      <c r="EP20" t="s">
        <v>218</v>
      </c>
      <c r="EQ20">
        <v>0</v>
      </c>
      <c r="ER20">
        <v>259</v>
      </c>
      <c r="ES20">
        <v>9</v>
      </c>
      <c r="EU20">
        <v>76</v>
      </c>
      <c r="EV20">
        <v>12</v>
      </c>
      <c r="EW20">
        <v>58</v>
      </c>
      <c r="EX20">
        <v>266</v>
      </c>
      <c r="EY20">
        <v>16</v>
      </c>
      <c r="EZ20">
        <f t="shared" si="43"/>
        <v>441</v>
      </c>
      <c r="FA20">
        <f t="shared" si="44"/>
        <v>0.10884353741496598</v>
      </c>
      <c r="FB20">
        <f t="shared" si="45"/>
        <v>3.1746031746031744E-2</v>
      </c>
      <c r="FC20">
        <f t="shared" si="46"/>
        <v>0.14285714285714285</v>
      </c>
      <c r="FD20">
        <f t="shared" si="47"/>
        <v>0.69614512471655332</v>
      </c>
      <c r="FE20" t="s">
        <v>218</v>
      </c>
      <c r="FF20">
        <f t="shared" si="48"/>
        <v>2.0408163265306121E-2</v>
      </c>
      <c r="FG20">
        <v>46.8</v>
      </c>
      <c r="FH20">
        <v>181</v>
      </c>
      <c r="FI20">
        <v>2.7E-2</v>
      </c>
      <c r="FJ20">
        <v>66478</v>
      </c>
      <c r="FK20">
        <v>0.1353</v>
      </c>
      <c r="FL20">
        <v>0.85589999999999999</v>
      </c>
      <c r="FM20">
        <v>0.1636</v>
      </c>
      <c r="FN20">
        <v>0.13139999999999999</v>
      </c>
      <c r="FO20">
        <v>0.21149999999999999</v>
      </c>
      <c r="FP20">
        <v>50</v>
      </c>
      <c r="FQ20">
        <v>18</v>
      </c>
      <c r="FR20">
        <v>46</v>
      </c>
      <c r="FS20">
        <v>221</v>
      </c>
      <c r="FT20" t="s">
        <v>218</v>
      </c>
      <c r="FU20">
        <v>17</v>
      </c>
      <c r="FV20">
        <f t="shared" si="49"/>
        <v>352</v>
      </c>
      <c r="FW20" s="12">
        <f t="shared" si="50"/>
        <v>0.14204545454545456</v>
      </c>
      <c r="FX20" s="12">
        <f t="shared" si="51"/>
        <v>5.113636363636364E-2</v>
      </c>
      <c r="FY20" s="12">
        <f t="shared" si="52"/>
        <v>0.13068181818181818</v>
      </c>
      <c r="FZ20" s="12">
        <f t="shared" si="53"/>
        <v>0.62784090909090906</v>
      </c>
      <c r="GA20" t="s">
        <v>218</v>
      </c>
      <c r="GB20" s="12">
        <f t="shared" si="54"/>
        <v>4.8295454545454544E-2</v>
      </c>
      <c r="GC20">
        <v>37</v>
      </c>
      <c r="GD20">
        <v>18</v>
      </c>
      <c r="GE20">
        <v>44</v>
      </c>
      <c r="GF20">
        <v>258</v>
      </c>
      <c r="GG20" t="s">
        <v>218</v>
      </c>
      <c r="GH20">
        <v>11</v>
      </c>
      <c r="GI20">
        <f t="shared" si="55"/>
        <v>368</v>
      </c>
      <c r="GJ20">
        <f t="shared" si="56"/>
        <v>0.10054347826086957</v>
      </c>
      <c r="GK20">
        <f t="shared" si="57"/>
        <v>4.8913043478260872E-2</v>
      </c>
      <c r="GL20">
        <f t="shared" si="58"/>
        <v>0.11956521739130435</v>
      </c>
      <c r="GM20">
        <f t="shared" si="59"/>
        <v>0.70108695652173914</v>
      </c>
      <c r="GN20" t="s">
        <v>218</v>
      </c>
      <c r="GO20">
        <f t="shared" si="60"/>
        <v>2.9891304347826088E-2</v>
      </c>
      <c r="GP20">
        <v>63</v>
      </c>
      <c r="GQ20">
        <v>17</v>
      </c>
      <c r="GR20">
        <v>47</v>
      </c>
      <c r="GS20">
        <v>184</v>
      </c>
      <c r="GT20" t="s">
        <v>218</v>
      </c>
      <c r="GU20">
        <v>23</v>
      </c>
      <c r="GV20">
        <f t="shared" si="61"/>
        <v>334</v>
      </c>
      <c r="GW20">
        <f t="shared" si="62"/>
        <v>0.18862275449101795</v>
      </c>
      <c r="GX20">
        <f t="shared" si="63"/>
        <v>5.089820359281437E-2</v>
      </c>
      <c r="GY20">
        <f t="shared" si="64"/>
        <v>0.1407185628742515</v>
      </c>
      <c r="GZ20">
        <f t="shared" si="65"/>
        <v>0.55089820359281438</v>
      </c>
      <c r="HA20" t="s">
        <v>218</v>
      </c>
      <c r="HB20">
        <f t="shared" si="66"/>
        <v>6.8862275449101798E-2</v>
      </c>
    </row>
    <row r="21" spans="1:210">
      <c r="A21" t="s">
        <v>270</v>
      </c>
      <c r="B21" t="s">
        <v>251</v>
      </c>
      <c r="C21" t="s">
        <v>271</v>
      </c>
      <c r="D21" t="s">
        <v>272</v>
      </c>
      <c r="E21" t="s">
        <v>273</v>
      </c>
      <c r="F21">
        <v>96</v>
      </c>
      <c r="G21">
        <v>108</v>
      </c>
      <c r="H21">
        <v>92</v>
      </c>
      <c r="I21">
        <v>277</v>
      </c>
      <c r="J21">
        <v>273</v>
      </c>
      <c r="K21" t="s">
        <v>218</v>
      </c>
      <c r="L21">
        <v>204</v>
      </c>
      <c r="M21">
        <f t="shared" si="0"/>
        <v>754</v>
      </c>
      <c r="N21">
        <f t="shared" si="1"/>
        <v>0.1273209549071618</v>
      </c>
      <c r="O21">
        <f t="shared" si="2"/>
        <v>0.14323607427055704</v>
      </c>
      <c r="P21">
        <f t="shared" si="3"/>
        <v>0.36737400530503977</v>
      </c>
      <c r="Q21">
        <f t="shared" si="4"/>
        <v>0.36206896551724138</v>
      </c>
      <c r="R21" t="s">
        <v>218</v>
      </c>
      <c r="S21">
        <v>84</v>
      </c>
      <c r="T21">
        <v>68</v>
      </c>
      <c r="U21">
        <v>49</v>
      </c>
      <c r="V21">
        <v>270</v>
      </c>
      <c r="W21">
        <v>315</v>
      </c>
      <c r="X21" t="s">
        <v>218</v>
      </c>
      <c r="Y21">
        <v>0</v>
      </c>
      <c r="Z21">
        <v>180</v>
      </c>
      <c r="AA21">
        <f t="shared" si="5"/>
        <v>737</v>
      </c>
      <c r="AB21">
        <f t="shared" si="6"/>
        <v>0.11397557666214382</v>
      </c>
      <c r="AC21">
        <f t="shared" si="7"/>
        <v>9.2265943012211665E-2</v>
      </c>
      <c r="AD21">
        <f t="shared" si="8"/>
        <v>0.36635006784260515</v>
      </c>
      <c r="AE21">
        <f t="shared" si="9"/>
        <v>0.42740841248303935</v>
      </c>
      <c r="AF21" t="s">
        <v>218</v>
      </c>
      <c r="AG21">
        <v>52</v>
      </c>
      <c r="AH21">
        <v>27</v>
      </c>
      <c r="AI21">
        <v>20</v>
      </c>
      <c r="AJ21">
        <v>265</v>
      </c>
      <c r="AK21">
        <v>282</v>
      </c>
      <c r="AL21" t="s">
        <v>218</v>
      </c>
      <c r="AM21">
        <v>0</v>
      </c>
      <c r="AN21">
        <v>213</v>
      </c>
      <c r="AO21">
        <f t="shared" si="10"/>
        <v>626</v>
      </c>
      <c r="AP21">
        <f t="shared" si="11"/>
        <v>8.3067092651757185E-2</v>
      </c>
      <c r="AQ21">
        <f t="shared" si="12"/>
        <v>4.3130990415335461E-2</v>
      </c>
      <c r="AR21">
        <f t="shared" si="13"/>
        <v>0.42332268370607029</v>
      </c>
      <c r="AS21">
        <f t="shared" si="14"/>
        <v>0.45047923322683708</v>
      </c>
      <c r="AT21" t="s">
        <v>218</v>
      </c>
      <c r="AU21">
        <v>61</v>
      </c>
      <c r="AV21">
        <v>34</v>
      </c>
      <c r="AW21">
        <v>22</v>
      </c>
      <c r="AX21">
        <v>268</v>
      </c>
      <c r="AY21">
        <v>265</v>
      </c>
      <c r="AZ21" t="s">
        <v>218</v>
      </c>
      <c r="BA21">
        <v>0</v>
      </c>
      <c r="BB21">
        <v>221</v>
      </c>
      <c r="BC21">
        <f t="shared" si="15"/>
        <v>628</v>
      </c>
      <c r="BD21">
        <f t="shared" si="16"/>
        <v>9.7133757961783446E-2</v>
      </c>
      <c r="BE21">
        <f t="shared" si="17"/>
        <v>5.4140127388535034E-2</v>
      </c>
      <c r="BF21">
        <f t="shared" si="18"/>
        <v>0.42675159235668791</v>
      </c>
      <c r="BG21">
        <f t="shared" si="19"/>
        <v>0.42197452229299365</v>
      </c>
      <c r="BH21" t="s">
        <v>218</v>
      </c>
      <c r="BI21">
        <v>39</v>
      </c>
      <c r="BJ21">
        <v>23</v>
      </c>
      <c r="BK21">
        <v>15</v>
      </c>
      <c r="BL21">
        <v>119</v>
      </c>
      <c r="BM21">
        <v>142</v>
      </c>
      <c r="BN21" t="s">
        <v>218</v>
      </c>
      <c r="BO21">
        <v>0</v>
      </c>
      <c r="BP21">
        <v>129</v>
      </c>
      <c r="BQ21">
        <f t="shared" si="20"/>
        <v>323</v>
      </c>
      <c r="BR21">
        <f t="shared" si="21"/>
        <v>0.12074303405572756</v>
      </c>
      <c r="BS21">
        <f t="shared" si="22"/>
        <v>7.1207430340557279E-2</v>
      </c>
      <c r="BT21">
        <f t="shared" si="23"/>
        <v>0.36842105263157893</v>
      </c>
      <c r="BU21">
        <f t="shared" si="24"/>
        <v>0.43962848297213625</v>
      </c>
      <c r="BV21" t="s">
        <v>218</v>
      </c>
      <c r="BW21">
        <v>52</v>
      </c>
      <c r="BX21">
        <v>45</v>
      </c>
      <c r="BY21">
        <v>30</v>
      </c>
      <c r="BZ21">
        <v>342</v>
      </c>
      <c r="CA21">
        <v>244</v>
      </c>
      <c r="CB21" t="s">
        <v>218</v>
      </c>
      <c r="CC21">
        <v>0</v>
      </c>
      <c r="CD21">
        <v>205</v>
      </c>
      <c r="CE21">
        <v>4</v>
      </c>
      <c r="CF21">
        <v>11</v>
      </c>
      <c r="CG21">
        <v>80</v>
      </c>
      <c r="CH21">
        <v>51</v>
      </c>
      <c r="CI21">
        <v>353</v>
      </c>
      <c r="CJ21">
        <v>189</v>
      </c>
      <c r="CK21">
        <v>3</v>
      </c>
      <c r="CL21">
        <f t="shared" si="25"/>
        <v>687</v>
      </c>
      <c r="CM21">
        <f t="shared" si="26"/>
        <v>7.5691411935953426E-2</v>
      </c>
      <c r="CN21">
        <f t="shared" si="27"/>
        <v>6.5502183406113537E-2</v>
      </c>
      <c r="CO21">
        <f t="shared" si="28"/>
        <v>0.49781659388646288</v>
      </c>
      <c r="CP21">
        <f t="shared" si="29"/>
        <v>0.35516739446870449</v>
      </c>
      <c r="CQ21" t="s">
        <v>218</v>
      </c>
      <c r="CR21">
        <f t="shared" si="30"/>
        <v>5.822416302765648E-3</v>
      </c>
      <c r="CS21">
        <v>53</v>
      </c>
      <c r="CT21">
        <v>39</v>
      </c>
      <c r="CU21">
        <v>17</v>
      </c>
      <c r="CV21">
        <v>245</v>
      </c>
      <c r="CW21">
        <v>145</v>
      </c>
      <c r="CX21" t="s">
        <v>218</v>
      </c>
      <c r="CY21">
        <v>0</v>
      </c>
      <c r="CZ21">
        <v>112</v>
      </c>
      <c r="DA21">
        <v>3</v>
      </c>
      <c r="DB21">
        <v>5</v>
      </c>
      <c r="DC21">
        <v>58</v>
      </c>
      <c r="DD21">
        <v>37</v>
      </c>
      <c r="DE21">
        <v>228</v>
      </c>
      <c r="DF21">
        <v>143</v>
      </c>
      <c r="DG21">
        <v>9</v>
      </c>
      <c r="DH21">
        <f t="shared" si="31"/>
        <v>485</v>
      </c>
      <c r="DI21">
        <f t="shared" si="32"/>
        <v>0.10927835051546392</v>
      </c>
      <c r="DJ21">
        <f t="shared" si="33"/>
        <v>8.0412371134020624E-2</v>
      </c>
      <c r="DK21">
        <f t="shared" si="34"/>
        <v>0.50515463917525771</v>
      </c>
      <c r="DL21">
        <f t="shared" si="35"/>
        <v>0.29896907216494845</v>
      </c>
      <c r="DM21" t="s">
        <v>218</v>
      </c>
      <c r="DN21">
        <f t="shared" si="36"/>
        <v>6.1855670103092781E-3</v>
      </c>
      <c r="DO21">
        <v>37</v>
      </c>
      <c r="DP21">
        <v>95</v>
      </c>
      <c r="DQ21">
        <v>12</v>
      </c>
      <c r="DR21">
        <v>272</v>
      </c>
      <c r="DS21">
        <v>263</v>
      </c>
      <c r="DT21" t="s">
        <v>218</v>
      </c>
      <c r="DU21">
        <v>0</v>
      </c>
      <c r="DV21">
        <v>226</v>
      </c>
      <c r="DW21">
        <v>0</v>
      </c>
      <c r="DX21">
        <v>18</v>
      </c>
      <c r="DY21">
        <v>65</v>
      </c>
      <c r="DZ21">
        <v>92</v>
      </c>
      <c r="EA21">
        <v>265</v>
      </c>
      <c r="EB21">
        <v>246</v>
      </c>
      <c r="EC21">
        <v>0</v>
      </c>
      <c r="ED21">
        <f t="shared" si="37"/>
        <v>667</v>
      </c>
      <c r="EE21">
        <f t="shared" si="38"/>
        <v>5.5472263868065967E-2</v>
      </c>
      <c r="EF21">
        <f t="shared" si="39"/>
        <v>0.14242878560719641</v>
      </c>
      <c r="EG21">
        <f t="shared" si="40"/>
        <v>0.40779610194902549</v>
      </c>
      <c r="EH21">
        <f t="shared" si="41"/>
        <v>0.39430284857571213</v>
      </c>
      <c r="EI21" t="s">
        <v>218</v>
      </c>
      <c r="EJ21">
        <f t="shared" si="42"/>
        <v>0</v>
      </c>
      <c r="EP21" t="s">
        <v>218</v>
      </c>
      <c r="EZ21">
        <f t="shared" si="43"/>
        <v>0</v>
      </c>
      <c r="FA21" t="e">
        <f t="shared" si="44"/>
        <v>#DIV/0!</v>
      </c>
      <c r="FB21" t="e">
        <f t="shared" si="45"/>
        <v>#DIV/0!</v>
      </c>
      <c r="FC21" t="e">
        <f t="shared" si="46"/>
        <v>#DIV/0!</v>
      </c>
      <c r="FD21" t="e">
        <f t="shared" si="47"/>
        <v>#DIV/0!</v>
      </c>
      <c r="FE21" t="s">
        <v>218</v>
      </c>
      <c r="FF21" t="e">
        <f t="shared" si="48"/>
        <v>#DIV/0!</v>
      </c>
      <c r="FG21">
        <v>28.9</v>
      </c>
      <c r="FH21">
        <v>41</v>
      </c>
      <c r="FI21">
        <v>1.6400000000000001E-2</v>
      </c>
      <c r="FJ21">
        <v>113407</v>
      </c>
      <c r="FK21">
        <v>5.6300000000000003E-2</v>
      </c>
      <c r="FL21">
        <v>0.91220000000000001</v>
      </c>
      <c r="FM21">
        <v>0.19919999999999999</v>
      </c>
      <c r="FN21">
        <v>0.187</v>
      </c>
      <c r="FO21">
        <v>0.23669999999999999</v>
      </c>
      <c r="FP21">
        <v>41</v>
      </c>
      <c r="FQ21">
        <v>116</v>
      </c>
      <c r="FR21">
        <v>274</v>
      </c>
      <c r="FS21">
        <v>336</v>
      </c>
      <c r="FT21" t="s">
        <v>218</v>
      </c>
      <c r="FU21">
        <v>14</v>
      </c>
      <c r="FV21">
        <f t="shared" si="49"/>
        <v>781</v>
      </c>
      <c r="FW21" s="12">
        <f t="shared" si="50"/>
        <v>5.2496798975672214E-2</v>
      </c>
      <c r="FX21" s="12">
        <f t="shared" si="51"/>
        <v>0.14852752880921896</v>
      </c>
      <c r="FY21" s="12">
        <f t="shared" si="52"/>
        <v>0.35083226632522407</v>
      </c>
      <c r="FZ21" s="12">
        <f t="shared" si="53"/>
        <v>0.43021766965428937</v>
      </c>
      <c r="GA21" t="s">
        <v>218</v>
      </c>
      <c r="GB21" s="12">
        <f t="shared" si="54"/>
        <v>1.7925736235595392E-2</v>
      </c>
      <c r="GC21">
        <v>34</v>
      </c>
      <c r="GD21">
        <v>120</v>
      </c>
      <c r="GE21">
        <v>292</v>
      </c>
      <c r="GF21">
        <v>340</v>
      </c>
      <c r="GG21" t="s">
        <v>218</v>
      </c>
      <c r="GH21">
        <v>15</v>
      </c>
      <c r="GI21">
        <f t="shared" si="55"/>
        <v>801</v>
      </c>
      <c r="GJ21">
        <f t="shared" si="56"/>
        <v>4.2446941323345817E-2</v>
      </c>
      <c r="GK21">
        <f t="shared" si="57"/>
        <v>0.14981273408239701</v>
      </c>
      <c r="GL21">
        <f t="shared" si="58"/>
        <v>0.36454431960049938</v>
      </c>
      <c r="GM21">
        <f t="shared" si="59"/>
        <v>0.42446941323345816</v>
      </c>
      <c r="GN21" t="s">
        <v>218</v>
      </c>
      <c r="GO21">
        <f t="shared" si="60"/>
        <v>1.8726591760299626E-2</v>
      </c>
      <c r="GP21">
        <v>48</v>
      </c>
      <c r="GQ21">
        <v>112</v>
      </c>
      <c r="GR21">
        <v>256</v>
      </c>
      <c r="GS21">
        <v>331</v>
      </c>
      <c r="GT21" t="s">
        <v>218</v>
      </c>
      <c r="GU21">
        <v>12</v>
      </c>
      <c r="GV21">
        <f t="shared" si="61"/>
        <v>759</v>
      </c>
      <c r="GW21">
        <f t="shared" si="62"/>
        <v>6.3241106719367585E-2</v>
      </c>
      <c r="GX21">
        <f t="shared" si="63"/>
        <v>0.14756258234519104</v>
      </c>
      <c r="GY21">
        <f t="shared" si="64"/>
        <v>0.33728590250329382</v>
      </c>
      <c r="GZ21">
        <f t="shared" si="65"/>
        <v>0.43610013175230566</v>
      </c>
      <c r="HA21" t="s">
        <v>218</v>
      </c>
      <c r="HB21">
        <f t="shared" si="66"/>
        <v>1.5810276679841896E-2</v>
      </c>
    </row>
    <row r="22" spans="1:210">
      <c r="A22" t="s">
        <v>274</v>
      </c>
      <c r="B22" t="s">
        <v>214</v>
      </c>
      <c r="C22" t="s">
        <v>275</v>
      </c>
      <c r="D22" t="s">
        <v>239</v>
      </c>
      <c r="E22" t="s">
        <v>240</v>
      </c>
      <c r="F22">
        <v>111</v>
      </c>
      <c r="G22">
        <v>140</v>
      </c>
      <c r="H22">
        <v>137</v>
      </c>
      <c r="I22">
        <v>113</v>
      </c>
      <c r="J22">
        <v>508</v>
      </c>
      <c r="K22" t="s">
        <v>218</v>
      </c>
      <c r="L22">
        <v>455</v>
      </c>
      <c r="M22">
        <f t="shared" si="0"/>
        <v>872</v>
      </c>
      <c r="N22">
        <f t="shared" si="1"/>
        <v>0.12729357798165136</v>
      </c>
      <c r="O22">
        <f t="shared" si="2"/>
        <v>0.16055045871559634</v>
      </c>
      <c r="P22">
        <f t="shared" si="3"/>
        <v>0.12958715596330275</v>
      </c>
      <c r="Q22">
        <f t="shared" si="4"/>
        <v>0.58256880733944949</v>
      </c>
      <c r="R22" t="s">
        <v>218</v>
      </c>
      <c r="S22">
        <v>80</v>
      </c>
      <c r="T22">
        <v>101</v>
      </c>
      <c r="U22">
        <v>101</v>
      </c>
      <c r="V22">
        <v>91</v>
      </c>
      <c r="W22">
        <v>457</v>
      </c>
      <c r="X22" t="s">
        <v>218</v>
      </c>
      <c r="Y22">
        <v>0</v>
      </c>
      <c r="Z22">
        <v>385</v>
      </c>
      <c r="AA22">
        <f t="shared" si="5"/>
        <v>729</v>
      </c>
      <c r="AB22">
        <f t="shared" si="6"/>
        <v>0.10973936899862825</v>
      </c>
      <c r="AC22">
        <f t="shared" si="7"/>
        <v>0.13854595336076816</v>
      </c>
      <c r="AD22">
        <f t="shared" si="8"/>
        <v>0.12482853223593965</v>
      </c>
      <c r="AE22">
        <f t="shared" si="9"/>
        <v>0.62688614540466392</v>
      </c>
      <c r="AF22" t="s">
        <v>218</v>
      </c>
      <c r="AG22">
        <v>92</v>
      </c>
      <c r="AH22">
        <v>130</v>
      </c>
      <c r="AI22">
        <v>127</v>
      </c>
      <c r="AJ22">
        <v>121</v>
      </c>
      <c r="AK22">
        <v>543</v>
      </c>
      <c r="AL22" t="s">
        <v>218</v>
      </c>
      <c r="AM22">
        <v>0</v>
      </c>
      <c r="AN22">
        <v>415</v>
      </c>
      <c r="AO22">
        <f t="shared" si="10"/>
        <v>886</v>
      </c>
      <c r="AP22">
        <f t="shared" si="11"/>
        <v>0.10383747178329571</v>
      </c>
      <c r="AQ22">
        <f t="shared" si="12"/>
        <v>0.14672686230248308</v>
      </c>
      <c r="AR22">
        <f t="shared" si="13"/>
        <v>0.13656884875846501</v>
      </c>
      <c r="AS22">
        <f t="shared" si="14"/>
        <v>0.61286681715575619</v>
      </c>
      <c r="AT22" t="s">
        <v>218</v>
      </c>
      <c r="AU22">
        <v>151</v>
      </c>
      <c r="AV22">
        <v>62</v>
      </c>
      <c r="AW22">
        <v>56</v>
      </c>
      <c r="AX22">
        <v>87</v>
      </c>
      <c r="AY22">
        <v>615</v>
      </c>
      <c r="AZ22" t="s">
        <v>218</v>
      </c>
      <c r="BA22">
        <v>0</v>
      </c>
      <c r="BB22">
        <v>552</v>
      </c>
      <c r="BC22">
        <f t="shared" si="15"/>
        <v>915</v>
      </c>
      <c r="BD22">
        <f t="shared" si="16"/>
        <v>0.1650273224043716</v>
      </c>
      <c r="BE22">
        <f t="shared" si="17"/>
        <v>6.7759562841530049E-2</v>
      </c>
      <c r="BF22">
        <f t="shared" si="18"/>
        <v>9.5081967213114751E-2</v>
      </c>
      <c r="BG22">
        <f t="shared" si="19"/>
        <v>0.67213114754098358</v>
      </c>
      <c r="BH22" t="s">
        <v>218</v>
      </c>
      <c r="BI22">
        <v>68</v>
      </c>
      <c r="BJ22">
        <v>48</v>
      </c>
      <c r="BK22">
        <v>39</v>
      </c>
      <c r="BL22">
        <v>5</v>
      </c>
      <c r="BM22">
        <v>342</v>
      </c>
      <c r="BN22" t="s">
        <v>218</v>
      </c>
      <c r="BO22">
        <v>0</v>
      </c>
      <c r="BP22">
        <v>275</v>
      </c>
      <c r="BQ22">
        <f t="shared" si="20"/>
        <v>463</v>
      </c>
      <c r="BR22">
        <f t="shared" si="21"/>
        <v>0.14686825053995681</v>
      </c>
      <c r="BS22">
        <f t="shared" si="22"/>
        <v>0.10367170626349892</v>
      </c>
      <c r="BT22">
        <f t="shared" si="23"/>
        <v>1.079913606911447E-2</v>
      </c>
      <c r="BU22">
        <f t="shared" si="24"/>
        <v>0.73866090712742982</v>
      </c>
      <c r="BV22" t="s">
        <v>218</v>
      </c>
      <c r="BW22">
        <v>66</v>
      </c>
      <c r="BX22">
        <v>47</v>
      </c>
      <c r="BY22">
        <v>36</v>
      </c>
      <c r="BZ22">
        <v>29</v>
      </c>
      <c r="CA22">
        <v>334</v>
      </c>
      <c r="CB22" t="s">
        <v>218</v>
      </c>
      <c r="CC22">
        <v>0</v>
      </c>
      <c r="CD22">
        <v>269</v>
      </c>
      <c r="CE22">
        <v>16</v>
      </c>
      <c r="CF22">
        <v>11</v>
      </c>
      <c r="CG22">
        <v>128</v>
      </c>
      <c r="CH22">
        <v>45</v>
      </c>
      <c r="CI22">
        <v>25</v>
      </c>
      <c r="CJ22">
        <v>246</v>
      </c>
      <c r="CK22">
        <v>21</v>
      </c>
      <c r="CL22">
        <f t="shared" si="25"/>
        <v>492</v>
      </c>
      <c r="CM22">
        <f t="shared" si="26"/>
        <v>0.13414634146341464</v>
      </c>
      <c r="CN22">
        <f t="shared" si="27"/>
        <v>9.5528455284552852E-2</v>
      </c>
      <c r="CO22">
        <f t="shared" si="28"/>
        <v>5.894308943089431E-2</v>
      </c>
      <c r="CP22">
        <f t="shared" si="29"/>
        <v>0.67886178861788615</v>
      </c>
      <c r="CQ22" t="s">
        <v>218</v>
      </c>
      <c r="CR22">
        <f t="shared" si="30"/>
        <v>3.2520325203252036E-2</v>
      </c>
      <c r="CS22">
        <v>71</v>
      </c>
      <c r="CT22">
        <v>54</v>
      </c>
      <c r="CU22">
        <v>34</v>
      </c>
      <c r="CV22">
        <v>17</v>
      </c>
      <c r="CW22">
        <v>421</v>
      </c>
      <c r="CX22" t="s">
        <v>218</v>
      </c>
      <c r="CY22">
        <v>0</v>
      </c>
      <c r="CZ22">
        <v>343</v>
      </c>
      <c r="DA22">
        <v>33</v>
      </c>
      <c r="DB22">
        <v>4</v>
      </c>
      <c r="DC22">
        <v>167</v>
      </c>
      <c r="DD22">
        <v>58</v>
      </c>
      <c r="DE22">
        <v>22</v>
      </c>
      <c r="DF22">
        <v>301</v>
      </c>
      <c r="DG22">
        <v>28</v>
      </c>
      <c r="DH22">
        <f t="shared" si="31"/>
        <v>596</v>
      </c>
      <c r="DI22">
        <f t="shared" si="32"/>
        <v>0.11912751677852348</v>
      </c>
      <c r="DJ22">
        <f t="shared" si="33"/>
        <v>9.0604026845637578E-2</v>
      </c>
      <c r="DK22">
        <f t="shared" si="34"/>
        <v>2.8523489932885907E-2</v>
      </c>
      <c r="DL22">
        <f t="shared" si="35"/>
        <v>0.7063758389261745</v>
      </c>
      <c r="DM22" t="s">
        <v>218</v>
      </c>
      <c r="DN22">
        <f t="shared" si="36"/>
        <v>5.5369127516778527E-2</v>
      </c>
      <c r="DO22">
        <v>59</v>
      </c>
      <c r="DP22">
        <v>38</v>
      </c>
      <c r="DQ22">
        <v>19</v>
      </c>
      <c r="DR22">
        <v>17</v>
      </c>
      <c r="DS22">
        <v>287</v>
      </c>
      <c r="DT22" t="s">
        <v>218</v>
      </c>
      <c r="DU22">
        <v>0</v>
      </c>
      <c r="DV22">
        <v>238</v>
      </c>
      <c r="DW22">
        <v>5</v>
      </c>
      <c r="DX22">
        <v>9</v>
      </c>
      <c r="DY22">
        <v>96</v>
      </c>
      <c r="DZ22">
        <v>34</v>
      </c>
      <c r="EA22">
        <v>22</v>
      </c>
      <c r="EB22">
        <v>232</v>
      </c>
      <c r="EC22">
        <v>11</v>
      </c>
      <c r="ED22">
        <f t="shared" si="37"/>
        <v>406</v>
      </c>
      <c r="EE22">
        <f t="shared" si="38"/>
        <v>0.14532019704433496</v>
      </c>
      <c r="EF22">
        <f t="shared" si="39"/>
        <v>9.3596059113300489E-2</v>
      </c>
      <c r="EG22">
        <f t="shared" si="40"/>
        <v>4.1871921182266007E-2</v>
      </c>
      <c r="EH22">
        <f t="shared" si="41"/>
        <v>0.7068965517241379</v>
      </c>
      <c r="EI22" t="s">
        <v>218</v>
      </c>
      <c r="EJ22">
        <f t="shared" si="42"/>
        <v>1.2315270935960592E-2</v>
      </c>
      <c r="EK22">
        <v>80</v>
      </c>
      <c r="EL22">
        <v>37</v>
      </c>
      <c r="EM22">
        <v>9</v>
      </c>
      <c r="EN22">
        <v>77</v>
      </c>
      <c r="EO22">
        <v>277</v>
      </c>
      <c r="EP22" t="s">
        <v>218</v>
      </c>
      <c r="EQ22">
        <v>0</v>
      </c>
      <c r="ER22">
        <v>218</v>
      </c>
      <c r="ES22">
        <v>10</v>
      </c>
      <c r="EU22">
        <v>106</v>
      </c>
      <c r="EV22">
        <v>38</v>
      </c>
      <c r="EW22">
        <v>77</v>
      </c>
      <c r="EX22">
        <v>232</v>
      </c>
      <c r="EY22">
        <v>14</v>
      </c>
      <c r="EZ22">
        <f t="shared" si="43"/>
        <v>481</v>
      </c>
      <c r="FA22">
        <f t="shared" si="44"/>
        <v>0.16632016632016633</v>
      </c>
      <c r="FB22">
        <f t="shared" si="45"/>
        <v>7.6923076923076927E-2</v>
      </c>
      <c r="FC22">
        <f t="shared" si="46"/>
        <v>0.16008316008316009</v>
      </c>
      <c r="FD22">
        <f t="shared" si="47"/>
        <v>0.57588357588357586</v>
      </c>
      <c r="FE22" t="s">
        <v>218</v>
      </c>
      <c r="FF22">
        <f t="shared" si="48"/>
        <v>2.0790020790020791E-2</v>
      </c>
      <c r="FG22">
        <v>67.400000000000006</v>
      </c>
      <c r="FH22">
        <v>48</v>
      </c>
      <c r="FI22">
        <v>2.24E-2</v>
      </c>
      <c r="FJ22">
        <v>69424</v>
      </c>
      <c r="FK22">
        <v>9.74E-2</v>
      </c>
      <c r="FL22">
        <v>0.88260000000000005</v>
      </c>
      <c r="FM22">
        <v>0.15809999999999999</v>
      </c>
      <c r="FN22">
        <v>0.1285</v>
      </c>
      <c r="FO22">
        <v>0.20910000000000001</v>
      </c>
      <c r="FP22">
        <v>81</v>
      </c>
      <c r="FQ22">
        <v>44</v>
      </c>
      <c r="FR22">
        <v>64</v>
      </c>
      <c r="FS22">
        <v>352</v>
      </c>
      <c r="FT22" t="s">
        <v>218</v>
      </c>
      <c r="FU22">
        <v>26</v>
      </c>
      <c r="FV22">
        <f t="shared" si="49"/>
        <v>567</v>
      </c>
      <c r="FW22" s="12">
        <f t="shared" si="50"/>
        <v>0.14285714285714285</v>
      </c>
      <c r="FX22" s="12">
        <f t="shared" si="51"/>
        <v>7.7601410934744264E-2</v>
      </c>
      <c r="FY22" s="12">
        <f t="shared" si="52"/>
        <v>0.1128747795414462</v>
      </c>
      <c r="FZ22" s="12">
        <f t="shared" si="53"/>
        <v>0.62081128747795411</v>
      </c>
      <c r="GA22" t="s">
        <v>218</v>
      </c>
      <c r="GB22" s="12">
        <f t="shared" si="54"/>
        <v>4.585537918871252E-2</v>
      </c>
      <c r="GC22">
        <v>66</v>
      </c>
      <c r="GD22">
        <v>44</v>
      </c>
      <c r="GE22">
        <v>61</v>
      </c>
      <c r="GF22">
        <v>384</v>
      </c>
      <c r="GG22" t="s">
        <v>218</v>
      </c>
      <c r="GH22">
        <v>13</v>
      </c>
      <c r="GI22">
        <f t="shared" si="55"/>
        <v>568</v>
      </c>
      <c r="GJ22">
        <f t="shared" si="56"/>
        <v>0.11619718309859155</v>
      </c>
      <c r="GK22">
        <f t="shared" si="57"/>
        <v>7.746478873239436E-2</v>
      </c>
      <c r="GL22">
        <f t="shared" si="58"/>
        <v>0.10739436619718309</v>
      </c>
      <c r="GM22">
        <f t="shared" si="59"/>
        <v>0.676056338028169</v>
      </c>
      <c r="GN22" t="s">
        <v>218</v>
      </c>
      <c r="GO22">
        <f t="shared" si="60"/>
        <v>2.2887323943661973E-2</v>
      </c>
      <c r="GP22">
        <v>96</v>
      </c>
      <c r="GQ22">
        <v>44</v>
      </c>
      <c r="GR22">
        <v>67</v>
      </c>
      <c r="GS22">
        <v>319</v>
      </c>
      <c r="GT22" t="s">
        <v>218</v>
      </c>
      <c r="GU22">
        <v>38</v>
      </c>
      <c r="GV22">
        <f t="shared" si="61"/>
        <v>564</v>
      </c>
      <c r="GW22">
        <f t="shared" si="62"/>
        <v>0.1702127659574468</v>
      </c>
      <c r="GX22">
        <f t="shared" si="63"/>
        <v>7.8014184397163122E-2</v>
      </c>
      <c r="GY22">
        <f t="shared" si="64"/>
        <v>0.11879432624113476</v>
      </c>
      <c r="GZ22">
        <f t="shared" si="65"/>
        <v>0.56560283687943258</v>
      </c>
      <c r="HA22" t="s">
        <v>218</v>
      </c>
      <c r="HB22">
        <f t="shared" si="66"/>
        <v>6.7375886524822695E-2</v>
      </c>
    </row>
    <row r="23" spans="1:210">
      <c r="A23" t="s">
        <v>276</v>
      </c>
      <c r="B23" t="s">
        <v>228</v>
      </c>
      <c r="C23" t="s">
        <v>277</v>
      </c>
      <c r="D23" t="s">
        <v>216</v>
      </c>
      <c r="E23" t="s">
        <v>217</v>
      </c>
      <c r="F23">
        <v>51</v>
      </c>
      <c r="G23">
        <v>30</v>
      </c>
      <c r="H23">
        <v>6</v>
      </c>
      <c r="I23">
        <v>218</v>
      </c>
      <c r="J23">
        <v>647</v>
      </c>
      <c r="K23">
        <v>303</v>
      </c>
      <c r="L23">
        <v>484</v>
      </c>
      <c r="M23">
        <f t="shared" si="0"/>
        <v>1249</v>
      </c>
      <c r="N23">
        <f t="shared" si="1"/>
        <v>4.0832666132906328E-2</v>
      </c>
      <c r="O23">
        <f t="shared" si="2"/>
        <v>2.4019215372297838E-2</v>
      </c>
      <c r="P23">
        <f t="shared" si="3"/>
        <v>0.1745396317053643</v>
      </c>
      <c r="Q23">
        <f t="shared" si="4"/>
        <v>0.51801441152922334</v>
      </c>
      <c r="R23">
        <f>K23/$M23</f>
        <v>0.24259407526020815</v>
      </c>
      <c r="S23">
        <v>79</v>
      </c>
      <c r="T23">
        <v>27</v>
      </c>
      <c r="U23">
        <v>5</v>
      </c>
      <c r="V23">
        <v>269</v>
      </c>
      <c r="W23">
        <v>787</v>
      </c>
      <c r="X23">
        <v>466</v>
      </c>
      <c r="Y23">
        <v>0</v>
      </c>
      <c r="Z23">
        <v>811</v>
      </c>
      <c r="AA23">
        <f t="shared" si="5"/>
        <v>1628</v>
      </c>
      <c r="AB23">
        <f t="shared" si="6"/>
        <v>4.8525798525798525E-2</v>
      </c>
      <c r="AC23">
        <f t="shared" si="7"/>
        <v>1.6584766584766583E-2</v>
      </c>
      <c r="AD23">
        <f t="shared" si="8"/>
        <v>0.16523341523341523</v>
      </c>
      <c r="AE23">
        <f t="shared" si="9"/>
        <v>0.4834152334152334</v>
      </c>
      <c r="AF23">
        <f>X23/$AA23</f>
        <v>0.28624078624078625</v>
      </c>
      <c r="AG23">
        <v>108</v>
      </c>
      <c r="AH23">
        <v>39</v>
      </c>
      <c r="AI23">
        <v>4</v>
      </c>
      <c r="AJ23">
        <v>346</v>
      </c>
      <c r="AK23">
        <v>1090</v>
      </c>
      <c r="AL23">
        <v>470</v>
      </c>
      <c r="AM23">
        <v>250</v>
      </c>
      <c r="AN23">
        <v>710</v>
      </c>
      <c r="AO23">
        <f t="shared" si="10"/>
        <v>2053</v>
      </c>
      <c r="AP23">
        <f t="shared" si="11"/>
        <v>5.260594252313687E-2</v>
      </c>
      <c r="AQ23">
        <f t="shared" si="12"/>
        <v>1.8996590355577204E-2</v>
      </c>
      <c r="AR23">
        <f t="shared" si="13"/>
        <v>0.16853385289819775</v>
      </c>
      <c r="AS23">
        <f t="shared" si="14"/>
        <v>0.53093034583536292</v>
      </c>
      <c r="AT23">
        <f>AL23/$AO23</f>
        <v>0.22893326838772529</v>
      </c>
      <c r="AU23">
        <v>127</v>
      </c>
      <c r="AV23">
        <v>66</v>
      </c>
      <c r="AW23">
        <v>2</v>
      </c>
      <c r="AX23">
        <v>311</v>
      </c>
      <c r="AY23">
        <v>870</v>
      </c>
      <c r="AZ23">
        <v>287</v>
      </c>
      <c r="BA23">
        <v>246</v>
      </c>
      <c r="BB23">
        <v>589</v>
      </c>
      <c r="BC23">
        <f t="shared" si="15"/>
        <v>1661</v>
      </c>
      <c r="BD23">
        <f t="shared" si="16"/>
        <v>7.6459963877182416E-2</v>
      </c>
      <c r="BE23">
        <f t="shared" si="17"/>
        <v>3.9735099337748346E-2</v>
      </c>
      <c r="BF23">
        <f t="shared" si="18"/>
        <v>0.1872366044551475</v>
      </c>
      <c r="BG23">
        <f t="shared" si="19"/>
        <v>0.52378085490668269</v>
      </c>
      <c r="BH23">
        <f>AZ23/$BC23</f>
        <v>0.17278747742323902</v>
      </c>
      <c r="BI23">
        <v>68</v>
      </c>
      <c r="BJ23">
        <v>26</v>
      </c>
      <c r="BK23">
        <v>4</v>
      </c>
      <c r="BL23">
        <v>166</v>
      </c>
      <c r="BM23">
        <v>371</v>
      </c>
      <c r="BN23">
        <v>122</v>
      </c>
      <c r="BO23">
        <v>106</v>
      </c>
      <c r="BP23">
        <v>316</v>
      </c>
      <c r="BQ23">
        <f t="shared" si="20"/>
        <v>753</v>
      </c>
      <c r="BR23">
        <f t="shared" si="21"/>
        <v>9.0305444887118197E-2</v>
      </c>
      <c r="BS23">
        <f t="shared" si="22"/>
        <v>3.4528552456839307E-2</v>
      </c>
      <c r="BT23">
        <f t="shared" si="23"/>
        <v>0.22045152722443559</v>
      </c>
      <c r="BU23">
        <f t="shared" si="24"/>
        <v>0.49269588313413015</v>
      </c>
      <c r="BV23">
        <f>BN23/$BQ23</f>
        <v>0.16201859229747675</v>
      </c>
      <c r="BW23">
        <v>116</v>
      </c>
      <c r="BX23">
        <v>53</v>
      </c>
      <c r="BY23">
        <v>4</v>
      </c>
      <c r="BZ23">
        <v>354</v>
      </c>
      <c r="CA23">
        <v>690</v>
      </c>
      <c r="CB23">
        <v>182</v>
      </c>
      <c r="CC23">
        <v>207</v>
      </c>
      <c r="CD23">
        <v>618</v>
      </c>
      <c r="CE23">
        <v>5</v>
      </c>
      <c r="CF23">
        <v>27</v>
      </c>
      <c r="CG23">
        <v>150</v>
      </c>
      <c r="CH23">
        <v>61</v>
      </c>
      <c r="CI23">
        <v>343</v>
      </c>
      <c r="CJ23">
        <v>631</v>
      </c>
      <c r="CK23">
        <v>5</v>
      </c>
      <c r="CL23">
        <f t="shared" si="25"/>
        <v>1400</v>
      </c>
      <c r="CM23">
        <f t="shared" si="26"/>
        <v>8.2857142857142851E-2</v>
      </c>
      <c r="CN23">
        <f t="shared" si="27"/>
        <v>3.785714285714286E-2</v>
      </c>
      <c r="CO23">
        <f t="shared" si="28"/>
        <v>0.25285714285714284</v>
      </c>
      <c r="CP23">
        <f t="shared" si="29"/>
        <v>0.49285714285714288</v>
      </c>
      <c r="CQ23">
        <f>CB23/$CL23</f>
        <v>0.13</v>
      </c>
      <c r="CR23">
        <f t="shared" si="30"/>
        <v>3.5714285714285713E-3</v>
      </c>
      <c r="CS23">
        <v>99</v>
      </c>
      <c r="CT23">
        <v>31</v>
      </c>
      <c r="CU23">
        <v>3</v>
      </c>
      <c r="CV23">
        <v>311</v>
      </c>
      <c r="CW23">
        <v>701</v>
      </c>
      <c r="CX23">
        <v>223</v>
      </c>
      <c r="CY23">
        <v>182</v>
      </c>
      <c r="CZ23">
        <v>590</v>
      </c>
      <c r="DA23">
        <v>2</v>
      </c>
      <c r="DB23">
        <v>37</v>
      </c>
      <c r="DC23">
        <v>132</v>
      </c>
      <c r="DD23">
        <v>34</v>
      </c>
      <c r="DE23">
        <v>297</v>
      </c>
      <c r="DF23">
        <v>655</v>
      </c>
      <c r="DG23">
        <v>2</v>
      </c>
      <c r="DH23">
        <f t="shared" si="31"/>
        <v>1367</v>
      </c>
      <c r="DI23">
        <f t="shared" si="32"/>
        <v>7.2421360643745422E-2</v>
      </c>
      <c r="DJ23">
        <f t="shared" si="33"/>
        <v>2.2677395757132408E-2</v>
      </c>
      <c r="DK23">
        <f t="shared" si="34"/>
        <v>0.22750548646671542</v>
      </c>
      <c r="DL23">
        <f t="shared" si="35"/>
        <v>0.51280175566934894</v>
      </c>
      <c r="DM23">
        <f>CX23/$DH23</f>
        <v>0.16313094367227504</v>
      </c>
      <c r="DN23">
        <f t="shared" si="36"/>
        <v>1.463057790782736E-3</v>
      </c>
      <c r="DO23">
        <v>98</v>
      </c>
      <c r="DP23">
        <v>25</v>
      </c>
      <c r="DQ23">
        <v>2</v>
      </c>
      <c r="DR23">
        <v>239</v>
      </c>
      <c r="DS23">
        <v>726</v>
      </c>
      <c r="DT23">
        <v>200</v>
      </c>
      <c r="DU23">
        <v>183</v>
      </c>
      <c r="DV23">
        <v>583</v>
      </c>
      <c r="DW23">
        <v>0</v>
      </c>
      <c r="DX23">
        <v>37</v>
      </c>
      <c r="DY23">
        <v>140</v>
      </c>
      <c r="DZ23">
        <v>26</v>
      </c>
      <c r="EA23">
        <v>237</v>
      </c>
      <c r="EB23">
        <v>667</v>
      </c>
      <c r="EC23">
        <v>11</v>
      </c>
      <c r="ED23">
        <f t="shared" si="37"/>
        <v>1288</v>
      </c>
      <c r="EE23">
        <f t="shared" si="38"/>
        <v>7.6086956521739135E-2</v>
      </c>
      <c r="EF23">
        <f t="shared" si="39"/>
        <v>1.9409937888198756E-2</v>
      </c>
      <c r="EG23">
        <f t="shared" si="40"/>
        <v>0.18555900621118013</v>
      </c>
      <c r="EH23">
        <f t="shared" si="41"/>
        <v>0.56366459627329191</v>
      </c>
      <c r="EI23">
        <f>DT23/$ED23</f>
        <v>0.15527950310559005</v>
      </c>
      <c r="EJ23">
        <f t="shared" si="42"/>
        <v>0</v>
      </c>
      <c r="EK23">
        <v>10</v>
      </c>
      <c r="EL23">
        <v>8</v>
      </c>
      <c r="EM23">
        <v>1</v>
      </c>
      <c r="EN23">
        <v>69</v>
      </c>
      <c r="EO23">
        <v>190</v>
      </c>
      <c r="EP23">
        <v>66</v>
      </c>
      <c r="EQ23">
        <v>50</v>
      </c>
      <c r="ER23">
        <v>145</v>
      </c>
      <c r="ES23">
        <v>0</v>
      </c>
      <c r="EU23">
        <v>26</v>
      </c>
      <c r="EV23">
        <v>6</v>
      </c>
      <c r="EW23">
        <v>63</v>
      </c>
      <c r="EX23">
        <v>180</v>
      </c>
      <c r="EY23">
        <v>0</v>
      </c>
      <c r="EZ23">
        <f t="shared" si="43"/>
        <v>343</v>
      </c>
      <c r="FA23">
        <f t="shared" si="44"/>
        <v>2.9154518950437316E-2</v>
      </c>
      <c r="FB23">
        <f t="shared" si="45"/>
        <v>2.3323615160349854E-2</v>
      </c>
      <c r="FC23">
        <f t="shared" si="46"/>
        <v>0.20116618075801748</v>
      </c>
      <c r="FD23">
        <f t="shared" si="47"/>
        <v>0.55393586005830908</v>
      </c>
      <c r="FE23">
        <f>EP23/$EZ23</f>
        <v>0.1924198250728863</v>
      </c>
      <c r="FF23">
        <f t="shared" si="48"/>
        <v>0</v>
      </c>
      <c r="FG23">
        <v>47.1</v>
      </c>
      <c r="FH23">
        <v>193</v>
      </c>
      <c r="FI23">
        <v>2.8799999999999999E-2</v>
      </c>
      <c r="FJ23">
        <v>64817</v>
      </c>
      <c r="FK23">
        <v>0.1414</v>
      </c>
      <c r="FL23">
        <v>0.85340000000000005</v>
      </c>
      <c r="FM23">
        <v>0.1598</v>
      </c>
      <c r="FN23">
        <v>0.1278</v>
      </c>
      <c r="FO23">
        <v>0.21110000000000001</v>
      </c>
      <c r="FP23">
        <v>107</v>
      </c>
      <c r="FQ23">
        <v>43</v>
      </c>
      <c r="FR23">
        <v>226</v>
      </c>
      <c r="FS23">
        <v>557</v>
      </c>
      <c r="FT23">
        <v>173</v>
      </c>
      <c r="FU23">
        <v>23</v>
      </c>
      <c r="FV23">
        <f t="shared" si="49"/>
        <v>1129</v>
      </c>
      <c r="FW23" s="12">
        <f t="shared" si="50"/>
        <v>9.4774136403897258E-2</v>
      </c>
      <c r="FX23" s="12">
        <f t="shared" si="51"/>
        <v>3.8086802480070861E-2</v>
      </c>
      <c r="FY23" s="12">
        <f t="shared" si="52"/>
        <v>0.20017714791851196</v>
      </c>
      <c r="FZ23" s="12">
        <f t="shared" si="53"/>
        <v>0.49335695305580157</v>
      </c>
      <c r="GA23" s="12">
        <f>FT23/FV23</f>
        <v>0.15323294951284322</v>
      </c>
      <c r="GB23" s="12">
        <f t="shared" si="54"/>
        <v>2.0372010628875111E-2</v>
      </c>
      <c r="GC23">
        <v>88</v>
      </c>
      <c r="GD23">
        <v>47</v>
      </c>
      <c r="GE23">
        <v>226</v>
      </c>
      <c r="GF23">
        <v>589</v>
      </c>
      <c r="GG23">
        <v>173</v>
      </c>
      <c r="GH23">
        <v>30</v>
      </c>
      <c r="GI23">
        <f t="shared" si="55"/>
        <v>1153</v>
      </c>
      <c r="GJ23">
        <f t="shared" si="56"/>
        <v>7.6322636600173466E-2</v>
      </c>
      <c r="GK23">
        <f t="shared" si="57"/>
        <v>4.0763226366001735E-2</v>
      </c>
      <c r="GL23">
        <f t="shared" si="58"/>
        <v>0.19601040763226366</v>
      </c>
      <c r="GM23">
        <f t="shared" si="59"/>
        <v>0.5108412836079792</v>
      </c>
      <c r="GN23">
        <f>GG23/$GI23</f>
        <v>0.15004336513443192</v>
      </c>
      <c r="GO23">
        <f t="shared" si="60"/>
        <v>2.6019080659150044E-2</v>
      </c>
      <c r="GP23">
        <v>126</v>
      </c>
      <c r="GQ23">
        <v>38</v>
      </c>
      <c r="GR23">
        <v>226</v>
      </c>
      <c r="GS23">
        <v>525</v>
      </c>
      <c r="GT23">
        <v>173</v>
      </c>
      <c r="GU23">
        <v>15</v>
      </c>
      <c r="GV23">
        <f t="shared" si="61"/>
        <v>1103</v>
      </c>
      <c r="GW23">
        <f t="shared" si="62"/>
        <v>0.11423390752493201</v>
      </c>
      <c r="GX23">
        <f t="shared" si="63"/>
        <v>3.4451495920217588E-2</v>
      </c>
      <c r="GY23">
        <f t="shared" si="64"/>
        <v>0.20489573889392565</v>
      </c>
      <c r="GZ23">
        <f t="shared" si="65"/>
        <v>0.47597461468721669</v>
      </c>
      <c r="HA23">
        <f>GT23/$GV23</f>
        <v>0.15684496826835903</v>
      </c>
      <c r="HB23">
        <f t="shared" si="66"/>
        <v>1.3599274705349048E-2</v>
      </c>
    </row>
    <row r="24" spans="1:210">
      <c r="A24" t="s">
        <v>278</v>
      </c>
      <c r="B24" t="s">
        <v>257</v>
      </c>
      <c r="C24" t="s">
        <v>279</v>
      </c>
      <c r="D24" t="s">
        <v>236</v>
      </c>
      <c r="E24" t="s">
        <v>236</v>
      </c>
      <c r="F24">
        <v>60</v>
      </c>
      <c r="G24">
        <v>35</v>
      </c>
      <c r="H24">
        <v>30</v>
      </c>
      <c r="I24">
        <v>178</v>
      </c>
      <c r="J24">
        <v>151</v>
      </c>
      <c r="K24">
        <v>0</v>
      </c>
      <c r="L24">
        <v>109</v>
      </c>
      <c r="M24">
        <f t="shared" si="0"/>
        <v>424</v>
      </c>
      <c r="N24">
        <f t="shared" si="1"/>
        <v>0.14150943396226415</v>
      </c>
      <c r="O24">
        <f t="shared" si="2"/>
        <v>8.254716981132075E-2</v>
      </c>
      <c r="P24">
        <f t="shared" si="3"/>
        <v>0.419811320754717</v>
      </c>
      <c r="Q24">
        <f t="shared" si="4"/>
        <v>0.35613207547169812</v>
      </c>
      <c r="R24">
        <f>K24/$M24</f>
        <v>0</v>
      </c>
      <c r="S24">
        <v>58</v>
      </c>
      <c r="T24">
        <v>27</v>
      </c>
      <c r="U24">
        <v>12</v>
      </c>
      <c r="V24">
        <v>115</v>
      </c>
      <c r="W24">
        <v>248</v>
      </c>
      <c r="X24">
        <v>0</v>
      </c>
      <c r="Y24">
        <v>0</v>
      </c>
      <c r="Z24">
        <v>109</v>
      </c>
      <c r="AA24">
        <f t="shared" si="5"/>
        <v>448</v>
      </c>
      <c r="AB24">
        <f t="shared" si="6"/>
        <v>0.12946428571428573</v>
      </c>
      <c r="AC24">
        <f t="shared" si="7"/>
        <v>6.0267857142857144E-2</v>
      </c>
      <c r="AD24">
        <f t="shared" si="8"/>
        <v>0.25669642857142855</v>
      </c>
      <c r="AE24">
        <f t="shared" si="9"/>
        <v>0.5535714285714286</v>
      </c>
      <c r="AF24">
        <f>X24/$AA24</f>
        <v>0</v>
      </c>
      <c r="AG24">
        <v>12</v>
      </c>
      <c r="AH24">
        <v>8</v>
      </c>
      <c r="AI24">
        <v>7</v>
      </c>
      <c r="AJ24">
        <v>211</v>
      </c>
      <c r="AK24">
        <v>396</v>
      </c>
      <c r="AL24">
        <v>93</v>
      </c>
      <c r="AM24">
        <v>29</v>
      </c>
      <c r="AN24">
        <v>357</v>
      </c>
      <c r="AO24">
        <f t="shared" si="10"/>
        <v>720</v>
      </c>
      <c r="AP24">
        <f t="shared" si="11"/>
        <v>1.6666666666666666E-2</v>
      </c>
      <c r="AQ24">
        <f t="shared" si="12"/>
        <v>1.1111111111111112E-2</v>
      </c>
      <c r="AR24">
        <f t="shared" si="13"/>
        <v>0.29305555555555557</v>
      </c>
      <c r="AS24">
        <f t="shared" si="14"/>
        <v>0.55000000000000004</v>
      </c>
      <c r="AT24">
        <f>AL24/$AO24</f>
        <v>0.12916666666666668</v>
      </c>
      <c r="AU24">
        <v>11</v>
      </c>
      <c r="AV24">
        <v>6</v>
      </c>
      <c r="AW24">
        <v>6</v>
      </c>
      <c r="AX24">
        <v>308</v>
      </c>
      <c r="AY24">
        <v>474</v>
      </c>
      <c r="AZ24">
        <v>124</v>
      </c>
      <c r="BA24">
        <v>121</v>
      </c>
      <c r="BB24">
        <v>446</v>
      </c>
      <c r="BC24">
        <f t="shared" si="15"/>
        <v>923</v>
      </c>
      <c r="BD24">
        <f t="shared" si="16"/>
        <v>1.1917659804983749E-2</v>
      </c>
      <c r="BE24">
        <f t="shared" si="17"/>
        <v>6.5005417118093175E-3</v>
      </c>
      <c r="BF24">
        <f t="shared" si="18"/>
        <v>0.33369447453954498</v>
      </c>
      <c r="BG24">
        <f t="shared" si="19"/>
        <v>0.51354279523293611</v>
      </c>
      <c r="BH24">
        <f>AZ24/$BC24</f>
        <v>0.13434452871072589</v>
      </c>
      <c r="BI24">
        <v>6</v>
      </c>
      <c r="BJ24">
        <v>7</v>
      </c>
      <c r="BK24">
        <v>2</v>
      </c>
      <c r="BL24">
        <v>243</v>
      </c>
      <c r="BM24">
        <v>471</v>
      </c>
      <c r="BN24">
        <v>156</v>
      </c>
      <c r="BO24">
        <v>109</v>
      </c>
      <c r="BP24">
        <v>455</v>
      </c>
      <c r="BQ24">
        <f t="shared" si="20"/>
        <v>883</v>
      </c>
      <c r="BR24">
        <f t="shared" si="21"/>
        <v>6.7950169875424689E-3</v>
      </c>
      <c r="BS24">
        <f t="shared" si="22"/>
        <v>7.9275198187995465E-3</v>
      </c>
      <c r="BT24">
        <f t="shared" si="23"/>
        <v>0.27519818799546997</v>
      </c>
      <c r="BU24">
        <f t="shared" si="24"/>
        <v>0.53340883352208379</v>
      </c>
      <c r="BV24">
        <f>BN24/$BQ24</f>
        <v>0.17667044167610418</v>
      </c>
      <c r="BW24">
        <v>7</v>
      </c>
      <c r="BX24">
        <v>5</v>
      </c>
      <c r="BY24">
        <v>1</v>
      </c>
      <c r="BZ24">
        <v>275</v>
      </c>
      <c r="CA24">
        <v>392</v>
      </c>
      <c r="CB24">
        <v>117</v>
      </c>
      <c r="CC24">
        <v>128</v>
      </c>
      <c r="CD24">
        <v>506</v>
      </c>
      <c r="CE24">
        <v>2</v>
      </c>
      <c r="CF24">
        <v>5</v>
      </c>
      <c r="CG24">
        <v>18</v>
      </c>
      <c r="CH24">
        <v>6</v>
      </c>
      <c r="CI24">
        <v>250</v>
      </c>
      <c r="CJ24">
        <v>458</v>
      </c>
      <c r="CK24">
        <v>2</v>
      </c>
      <c r="CL24">
        <f t="shared" si="25"/>
        <v>798</v>
      </c>
      <c r="CM24">
        <f t="shared" si="26"/>
        <v>8.771929824561403E-3</v>
      </c>
      <c r="CN24">
        <f t="shared" si="27"/>
        <v>6.2656641604010022E-3</v>
      </c>
      <c r="CO24">
        <f t="shared" si="28"/>
        <v>0.34461152882205515</v>
      </c>
      <c r="CP24">
        <f t="shared" si="29"/>
        <v>0.49122807017543857</v>
      </c>
      <c r="CQ24">
        <f>CB24/$CL24</f>
        <v>0.14661654135338345</v>
      </c>
      <c r="CR24">
        <f t="shared" si="30"/>
        <v>2.5062656641604009E-3</v>
      </c>
      <c r="CS24">
        <v>10</v>
      </c>
      <c r="CT24">
        <v>4</v>
      </c>
      <c r="CU24">
        <v>2</v>
      </c>
      <c r="CV24">
        <v>46</v>
      </c>
      <c r="CW24">
        <v>564</v>
      </c>
      <c r="CX24">
        <v>158</v>
      </c>
      <c r="CY24">
        <v>193</v>
      </c>
      <c r="CZ24">
        <v>586</v>
      </c>
      <c r="DA24">
        <v>2</v>
      </c>
      <c r="DB24">
        <v>4</v>
      </c>
      <c r="DC24">
        <v>12</v>
      </c>
      <c r="DD24">
        <v>5</v>
      </c>
      <c r="DE24">
        <v>35</v>
      </c>
      <c r="DF24">
        <v>620</v>
      </c>
      <c r="DG24">
        <v>5</v>
      </c>
      <c r="DH24">
        <f t="shared" si="31"/>
        <v>784</v>
      </c>
      <c r="DI24">
        <f t="shared" si="32"/>
        <v>1.2755102040816327E-2</v>
      </c>
      <c r="DJ24">
        <f t="shared" si="33"/>
        <v>5.1020408163265302E-3</v>
      </c>
      <c r="DK24">
        <f t="shared" si="34"/>
        <v>5.8673469387755105E-2</v>
      </c>
      <c r="DL24">
        <f t="shared" si="35"/>
        <v>0.71938775510204078</v>
      </c>
      <c r="DM24">
        <f>CX24/$DH24</f>
        <v>0.20153061224489796</v>
      </c>
      <c r="DN24">
        <f t="shared" si="36"/>
        <v>2.5510204081632651E-3</v>
      </c>
      <c r="DO24">
        <v>9</v>
      </c>
      <c r="DP24">
        <v>2</v>
      </c>
      <c r="DQ24">
        <v>2</v>
      </c>
      <c r="DR24">
        <v>0</v>
      </c>
      <c r="DS24">
        <v>699</v>
      </c>
      <c r="DT24">
        <v>177</v>
      </c>
      <c r="DU24">
        <v>218</v>
      </c>
      <c r="DV24">
        <v>716</v>
      </c>
      <c r="DW24">
        <v>0</v>
      </c>
      <c r="DX24">
        <v>0</v>
      </c>
      <c r="DY24">
        <v>11</v>
      </c>
      <c r="DZ24">
        <v>2</v>
      </c>
      <c r="EA24">
        <v>16</v>
      </c>
      <c r="EB24">
        <v>728</v>
      </c>
      <c r="EC24">
        <v>0</v>
      </c>
      <c r="ED24">
        <f t="shared" si="37"/>
        <v>887</v>
      </c>
      <c r="EE24">
        <f t="shared" si="38"/>
        <v>1.0146561443066516E-2</v>
      </c>
      <c r="EF24">
        <f t="shared" si="39"/>
        <v>2.2547914317925591E-3</v>
      </c>
      <c r="EG24">
        <f t="shared" si="40"/>
        <v>0</v>
      </c>
      <c r="EH24">
        <f t="shared" si="41"/>
        <v>0.78804960541149949</v>
      </c>
      <c r="EI24">
        <f>DT24/$ED24</f>
        <v>0.19954904171364149</v>
      </c>
      <c r="EJ24">
        <f t="shared" si="42"/>
        <v>0</v>
      </c>
      <c r="EK24">
        <v>10</v>
      </c>
      <c r="EL24">
        <v>3</v>
      </c>
      <c r="EM24">
        <v>0</v>
      </c>
      <c r="EN24">
        <v>157</v>
      </c>
      <c r="EO24">
        <v>613</v>
      </c>
      <c r="EP24">
        <v>137</v>
      </c>
      <c r="EQ24">
        <v>188</v>
      </c>
      <c r="ER24">
        <v>577</v>
      </c>
      <c r="ES24">
        <v>3</v>
      </c>
      <c r="EU24">
        <v>22</v>
      </c>
      <c r="EV24">
        <v>4</v>
      </c>
      <c r="EW24">
        <v>178</v>
      </c>
      <c r="EX24">
        <v>605</v>
      </c>
      <c r="EY24">
        <v>4</v>
      </c>
      <c r="EZ24">
        <f t="shared" si="43"/>
        <v>923</v>
      </c>
      <c r="FA24">
        <f t="shared" si="44"/>
        <v>1.0834236186348862E-2</v>
      </c>
      <c r="FB24">
        <f t="shared" si="45"/>
        <v>3.2502708559046588E-3</v>
      </c>
      <c r="FC24">
        <f t="shared" si="46"/>
        <v>0.17009750812567714</v>
      </c>
      <c r="FD24">
        <f t="shared" si="47"/>
        <v>0.66413867822318529</v>
      </c>
      <c r="FE24">
        <f>EP24/$EZ24</f>
        <v>0.14842903575297942</v>
      </c>
      <c r="FF24">
        <f t="shared" si="48"/>
        <v>3.2502708559046588E-3</v>
      </c>
      <c r="FG24">
        <v>41.8</v>
      </c>
      <c r="FH24">
        <v>119</v>
      </c>
      <c r="FI24">
        <v>2.7799999999999998E-2</v>
      </c>
      <c r="FJ24">
        <v>73746</v>
      </c>
      <c r="FK24">
        <v>0.1583</v>
      </c>
      <c r="FL24">
        <v>0.87060000000000004</v>
      </c>
      <c r="FM24">
        <v>0.17510000000000001</v>
      </c>
      <c r="FN24">
        <v>0.14269999999999999</v>
      </c>
      <c r="FO24">
        <v>0.21010000000000001</v>
      </c>
      <c r="FP24">
        <v>19</v>
      </c>
      <c r="FQ24">
        <v>5</v>
      </c>
      <c r="FR24">
        <v>13</v>
      </c>
      <c r="FS24">
        <v>653</v>
      </c>
      <c r="FT24">
        <v>148</v>
      </c>
      <c r="FU24">
        <v>0</v>
      </c>
      <c r="FV24">
        <f t="shared" si="49"/>
        <v>838</v>
      </c>
      <c r="FW24" s="12">
        <f t="shared" si="50"/>
        <v>2.2673031026252982E-2</v>
      </c>
      <c r="FX24" s="12">
        <f t="shared" si="51"/>
        <v>5.9665871121718375E-3</v>
      </c>
      <c r="FY24" s="12">
        <f t="shared" si="52"/>
        <v>1.5513126491646777E-2</v>
      </c>
      <c r="FZ24" s="12">
        <f t="shared" si="53"/>
        <v>0.77923627684964203</v>
      </c>
      <c r="GA24" s="12">
        <f>FT24/FV24</f>
        <v>0.1766109785202864</v>
      </c>
      <c r="GB24" s="12">
        <f t="shared" si="54"/>
        <v>0</v>
      </c>
      <c r="GC24">
        <v>18</v>
      </c>
      <c r="GD24">
        <v>7</v>
      </c>
      <c r="GE24">
        <v>6</v>
      </c>
      <c r="GF24">
        <v>659</v>
      </c>
      <c r="GG24">
        <v>148</v>
      </c>
      <c r="GH24">
        <v>0</v>
      </c>
      <c r="GI24">
        <f t="shared" si="55"/>
        <v>838</v>
      </c>
      <c r="GJ24">
        <f t="shared" si="56"/>
        <v>2.1479713603818614E-2</v>
      </c>
      <c r="GK24">
        <f t="shared" si="57"/>
        <v>8.3532219570405727E-3</v>
      </c>
      <c r="GL24">
        <f t="shared" si="58"/>
        <v>7.1599045346062056E-3</v>
      </c>
      <c r="GM24">
        <f t="shared" si="59"/>
        <v>0.78639618138424816</v>
      </c>
      <c r="GN24">
        <f>GG24/$GI24</f>
        <v>0.1766109785202864</v>
      </c>
      <c r="GO24">
        <f t="shared" si="60"/>
        <v>0</v>
      </c>
      <c r="GP24">
        <v>20</v>
      </c>
      <c r="GQ24">
        <v>3</v>
      </c>
      <c r="GR24">
        <v>19</v>
      </c>
      <c r="GS24">
        <v>646</v>
      </c>
      <c r="GT24">
        <v>148</v>
      </c>
      <c r="GU24">
        <v>0</v>
      </c>
      <c r="GV24">
        <f t="shared" si="61"/>
        <v>836</v>
      </c>
      <c r="GW24">
        <f t="shared" si="62"/>
        <v>2.3923444976076555E-2</v>
      </c>
      <c r="GX24">
        <f t="shared" si="63"/>
        <v>3.5885167464114833E-3</v>
      </c>
      <c r="GY24">
        <f t="shared" si="64"/>
        <v>2.2727272727272728E-2</v>
      </c>
      <c r="GZ24">
        <f t="shared" si="65"/>
        <v>0.77272727272727271</v>
      </c>
      <c r="HA24">
        <f>GT24/$GV24</f>
        <v>0.17703349282296652</v>
      </c>
      <c r="HB24">
        <f t="shared" si="66"/>
        <v>0</v>
      </c>
    </row>
    <row r="25" spans="1:210">
      <c r="A25" t="s">
        <v>280</v>
      </c>
      <c r="B25" t="s">
        <v>281</v>
      </c>
      <c r="C25" t="s">
        <v>282</v>
      </c>
      <c r="D25" t="s">
        <v>253</v>
      </c>
      <c r="E25" t="s">
        <v>254</v>
      </c>
      <c r="K25" t="s">
        <v>218</v>
      </c>
      <c r="M25">
        <f t="shared" si="0"/>
        <v>0</v>
      </c>
      <c r="N25" t="e">
        <f t="shared" si="1"/>
        <v>#DIV/0!</v>
      </c>
      <c r="O25" t="e">
        <f t="shared" si="2"/>
        <v>#DIV/0!</v>
      </c>
      <c r="P25" t="e">
        <f t="shared" si="3"/>
        <v>#DIV/0!</v>
      </c>
      <c r="Q25" t="e">
        <f t="shared" si="4"/>
        <v>#DIV/0!</v>
      </c>
      <c r="R25" t="s">
        <v>218</v>
      </c>
      <c r="S25">
        <v>0</v>
      </c>
      <c r="T25">
        <v>0</v>
      </c>
      <c r="U25">
        <v>0</v>
      </c>
      <c r="V25">
        <v>0</v>
      </c>
      <c r="W25">
        <v>53</v>
      </c>
      <c r="X25" t="s">
        <v>218</v>
      </c>
      <c r="Y25">
        <v>0</v>
      </c>
      <c r="Z25">
        <v>40</v>
      </c>
      <c r="AA25">
        <f t="shared" si="5"/>
        <v>53</v>
      </c>
      <c r="AB25">
        <f t="shared" si="6"/>
        <v>0</v>
      </c>
      <c r="AC25">
        <f t="shared" si="7"/>
        <v>0</v>
      </c>
      <c r="AD25">
        <f t="shared" si="8"/>
        <v>0</v>
      </c>
      <c r="AE25">
        <f t="shared" si="9"/>
        <v>1</v>
      </c>
      <c r="AF25" t="s">
        <v>218</v>
      </c>
      <c r="AG25">
        <v>0</v>
      </c>
      <c r="AH25">
        <v>0</v>
      </c>
      <c r="AI25">
        <v>0</v>
      </c>
      <c r="AJ25">
        <v>0</v>
      </c>
      <c r="AK25">
        <v>72</v>
      </c>
      <c r="AL25" t="s">
        <v>218</v>
      </c>
      <c r="AM25">
        <v>0</v>
      </c>
      <c r="AN25">
        <v>54</v>
      </c>
      <c r="AO25">
        <f t="shared" si="10"/>
        <v>72</v>
      </c>
      <c r="AP25">
        <f t="shared" si="11"/>
        <v>0</v>
      </c>
      <c r="AQ25">
        <f t="shared" si="12"/>
        <v>0</v>
      </c>
      <c r="AR25">
        <f t="shared" si="13"/>
        <v>0</v>
      </c>
      <c r="AS25">
        <f t="shared" si="14"/>
        <v>1</v>
      </c>
      <c r="AT25" t="s">
        <v>218</v>
      </c>
      <c r="AU25">
        <v>0</v>
      </c>
      <c r="AV25">
        <v>0</v>
      </c>
      <c r="AW25">
        <v>0</v>
      </c>
      <c r="AX25">
        <v>0</v>
      </c>
      <c r="AY25">
        <v>74</v>
      </c>
      <c r="AZ25" t="s">
        <v>218</v>
      </c>
      <c r="BA25">
        <v>0</v>
      </c>
      <c r="BB25">
        <v>71</v>
      </c>
      <c r="BC25">
        <f t="shared" si="15"/>
        <v>74</v>
      </c>
      <c r="BD25">
        <f t="shared" si="16"/>
        <v>0</v>
      </c>
      <c r="BE25">
        <f t="shared" si="17"/>
        <v>0</v>
      </c>
      <c r="BF25">
        <f t="shared" si="18"/>
        <v>0</v>
      </c>
      <c r="BG25">
        <f t="shared" si="19"/>
        <v>1</v>
      </c>
      <c r="BH25" t="s">
        <v>218</v>
      </c>
      <c r="BI25">
        <v>0</v>
      </c>
      <c r="BJ25">
        <v>0</v>
      </c>
      <c r="BK25">
        <v>0</v>
      </c>
      <c r="BL25">
        <v>0</v>
      </c>
      <c r="BM25">
        <v>83</v>
      </c>
      <c r="BN25" t="s">
        <v>218</v>
      </c>
      <c r="BO25">
        <v>0</v>
      </c>
      <c r="BP25">
        <v>83</v>
      </c>
      <c r="BQ25">
        <f t="shared" si="20"/>
        <v>83</v>
      </c>
      <c r="BR25">
        <f t="shared" si="21"/>
        <v>0</v>
      </c>
      <c r="BS25">
        <f t="shared" si="22"/>
        <v>0</v>
      </c>
      <c r="BT25">
        <f t="shared" si="23"/>
        <v>0</v>
      </c>
      <c r="BU25">
        <f t="shared" si="24"/>
        <v>1</v>
      </c>
      <c r="BV25" t="s">
        <v>218</v>
      </c>
      <c r="CB25" t="s">
        <v>218</v>
      </c>
      <c r="CL25">
        <f t="shared" si="25"/>
        <v>0</v>
      </c>
      <c r="CM25" t="e">
        <f t="shared" si="26"/>
        <v>#DIV/0!</v>
      </c>
      <c r="CN25" t="e">
        <f t="shared" si="27"/>
        <v>#DIV/0!</v>
      </c>
      <c r="CO25" t="e">
        <f t="shared" si="28"/>
        <v>#DIV/0!</v>
      </c>
      <c r="CP25" t="e">
        <f t="shared" si="29"/>
        <v>#DIV/0!</v>
      </c>
      <c r="CQ25" t="s">
        <v>218</v>
      </c>
      <c r="CR25" t="e">
        <f t="shared" si="30"/>
        <v>#DIV/0!</v>
      </c>
      <c r="CX25" t="s">
        <v>218</v>
      </c>
      <c r="DH25">
        <f t="shared" si="31"/>
        <v>0</v>
      </c>
      <c r="DI25" t="e">
        <f t="shared" si="32"/>
        <v>#DIV/0!</v>
      </c>
      <c r="DJ25" t="e">
        <f t="shared" si="33"/>
        <v>#DIV/0!</v>
      </c>
      <c r="DK25" t="e">
        <f t="shared" si="34"/>
        <v>#DIV/0!</v>
      </c>
      <c r="DL25" t="e">
        <f t="shared" si="35"/>
        <v>#DIV/0!</v>
      </c>
      <c r="DM25" t="s">
        <v>218</v>
      </c>
      <c r="DN25" t="e">
        <f t="shared" si="36"/>
        <v>#DIV/0!</v>
      </c>
      <c r="DT25" t="s">
        <v>218</v>
      </c>
      <c r="ED25">
        <f t="shared" si="37"/>
        <v>0</v>
      </c>
      <c r="EE25" t="e">
        <f t="shared" si="38"/>
        <v>#DIV/0!</v>
      </c>
      <c r="EF25" t="e">
        <f t="shared" si="39"/>
        <v>#DIV/0!</v>
      </c>
      <c r="EG25" t="e">
        <f t="shared" si="40"/>
        <v>#DIV/0!</v>
      </c>
      <c r="EH25" t="e">
        <f t="shared" si="41"/>
        <v>#DIV/0!</v>
      </c>
      <c r="EI25" t="s">
        <v>218</v>
      </c>
      <c r="EJ25" t="e">
        <f t="shared" si="42"/>
        <v>#DIV/0!</v>
      </c>
      <c r="EP25" t="s">
        <v>218</v>
      </c>
      <c r="EZ25">
        <f t="shared" si="43"/>
        <v>0</v>
      </c>
      <c r="FA25" t="e">
        <f t="shared" si="44"/>
        <v>#DIV/0!</v>
      </c>
      <c r="FB25" t="e">
        <f t="shared" si="45"/>
        <v>#DIV/0!</v>
      </c>
      <c r="FC25" t="e">
        <f t="shared" si="46"/>
        <v>#DIV/0!</v>
      </c>
      <c r="FD25" t="e">
        <f t="shared" si="47"/>
        <v>#DIV/0!</v>
      </c>
      <c r="FE25" t="s">
        <v>218</v>
      </c>
      <c r="FF25" t="e">
        <f t="shared" si="48"/>
        <v>#DIV/0!</v>
      </c>
      <c r="FG25">
        <v>42</v>
      </c>
      <c r="FH25">
        <v>120</v>
      </c>
      <c r="FI25">
        <v>2.64E-2</v>
      </c>
      <c r="FJ25">
        <v>78528</v>
      </c>
      <c r="FK25">
        <v>9.1800000000000007E-2</v>
      </c>
      <c r="FL25">
        <v>0.8952</v>
      </c>
      <c r="FM25">
        <v>0.20069999999999999</v>
      </c>
      <c r="FN25">
        <v>0.1744</v>
      </c>
      <c r="FO25">
        <v>0.22450000000000001</v>
      </c>
      <c r="FP25">
        <v>0</v>
      </c>
      <c r="FQ25">
        <v>0</v>
      </c>
      <c r="FR25">
        <v>0</v>
      </c>
      <c r="FS25">
        <v>0</v>
      </c>
      <c r="FT25" t="s">
        <v>218</v>
      </c>
      <c r="FU25">
        <v>0</v>
      </c>
      <c r="FV25">
        <f t="shared" si="49"/>
        <v>0</v>
      </c>
      <c r="FW25" s="12" t="e">
        <f t="shared" si="50"/>
        <v>#DIV/0!</v>
      </c>
      <c r="FX25" s="12" t="e">
        <f t="shared" si="51"/>
        <v>#DIV/0!</v>
      </c>
      <c r="FY25" s="12" t="e">
        <f t="shared" si="52"/>
        <v>#DIV/0!</v>
      </c>
      <c r="FZ25" s="12" t="e">
        <f t="shared" si="53"/>
        <v>#DIV/0!</v>
      </c>
      <c r="GA25" t="s">
        <v>218</v>
      </c>
      <c r="GB25" s="12" t="e">
        <f t="shared" si="54"/>
        <v>#DIV/0!</v>
      </c>
      <c r="GC25">
        <v>0</v>
      </c>
      <c r="GD25">
        <v>0</v>
      </c>
      <c r="GE25">
        <v>0</v>
      </c>
      <c r="GF25">
        <v>0</v>
      </c>
      <c r="GG25" t="s">
        <v>218</v>
      </c>
      <c r="GH25">
        <v>0</v>
      </c>
      <c r="GI25">
        <f t="shared" si="55"/>
        <v>0</v>
      </c>
      <c r="GJ25" t="e">
        <f t="shared" si="56"/>
        <v>#DIV/0!</v>
      </c>
      <c r="GK25" t="e">
        <f t="shared" si="57"/>
        <v>#DIV/0!</v>
      </c>
      <c r="GL25" t="e">
        <f t="shared" si="58"/>
        <v>#DIV/0!</v>
      </c>
      <c r="GM25" t="e">
        <f t="shared" si="59"/>
        <v>#DIV/0!</v>
      </c>
      <c r="GN25" t="s">
        <v>218</v>
      </c>
      <c r="GO25" t="e">
        <f t="shared" si="60"/>
        <v>#DIV/0!</v>
      </c>
      <c r="GP25">
        <v>0</v>
      </c>
      <c r="GQ25">
        <v>0</v>
      </c>
      <c r="GR25">
        <v>0</v>
      </c>
      <c r="GS25">
        <v>0</v>
      </c>
      <c r="GT25" t="s">
        <v>218</v>
      </c>
      <c r="GU25">
        <v>0</v>
      </c>
      <c r="GV25">
        <f t="shared" si="61"/>
        <v>0</v>
      </c>
      <c r="GW25" t="e">
        <f t="shared" si="62"/>
        <v>#DIV/0!</v>
      </c>
      <c r="GX25" t="e">
        <f t="shared" si="63"/>
        <v>#DIV/0!</v>
      </c>
      <c r="GY25" t="e">
        <f t="shared" si="64"/>
        <v>#DIV/0!</v>
      </c>
      <c r="GZ25" t="e">
        <f t="shared" si="65"/>
        <v>#DIV/0!</v>
      </c>
      <c r="HA25" t="s">
        <v>218</v>
      </c>
      <c r="HB25" t="e">
        <f t="shared" si="66"/>
        <v>#DIV/0!</v>
      </c>
    </row>
    <row r="26" spans="1:210">
      <c r="A26" t="s">
        <v>283</v>
      </c>
      <c r="B26" t="s">
        <v>281</v>
      </c>
      <c r="C26" t="s">
        <v>284</v>
      </c>
      <c r="D26" t="s">
        <v>232</v>
      </c>
      <c r="E26" t="s">
        <v>243</v>
      </c>
      <c r="K26" t="s">
        <v>218</v>
      </c>
      <c r="M26">
        <f t="shared" si="0"/>
        <v>0</v>
      </c>
      <c r="N26" t="e">
        <f t="shared" si="1"/>
        <v>#DIV/0!</v>
      </c>
      <c r="O26" t="e">
        <f t="shared" si="2"/>
        <v>#DIV/0!</v>
      </c>
      <c r="P26" t="e">
        <f t="shared" si="3"/>
        <v>#DIV/0!</v>
      </c>
      <c r="Q26" t="e">
        <f t="shared" si="4"/>
        <v>#DIV/0!</v>
      </c>
      <c r="R26" t="s">
        <v>218</v>
      </c>
      <c r="X26" t="s">
        <v>218</v>
      </c>
      <c r="AA26">
        <f t="shared" si="5"/>
        <v>0</v>
      </c>
      <c r="AB26" t="e">
        <f t="shared" si="6"/>
        <v>#DIV/0!</v>
      </c>
      <c r="AC26" t="e">
        <f t="shared" si="7"/>
        <v>#DIV/0!</v>
      </c>
      <c r="AD26" t="e">
        <f t="shared" si="8"/>
        <v>#DIV/0!</v>
      </c>
      <c r="AE26" t="e">
        <f t="shared" si="9"/>
        <v>#DIV/0!</v>
      </c>
      <c r="AF26" t="s">
        <v>218</v>
      </c>
      <c r="AG26">
        <v>0</v>
      </c>
      <c r="AH26">
        <v>0</v>
      </c>
      <c r="AI26">
        <v>0</v>
      </c>
      <c r="AJ26">
        <v>0</v>
      </c>
      <c r="AK26">
        <v>106</v>
      </c>
      <c r="AL26" t="s">
        <v>218</v>
      </c>
      <c r="AM26">
        <v>0</v>
      </c>
      <c r="AN26">
        <v>106</v>
      </c>
      <c r="AO26">
        <f t="shared" si="10"/>
        <v>106</v>
      </c>
      <c r="AP26">
        <f t="shared" si="11"/>
        <v>0</v>
      </c>
      <c r="AQ26">
        <f t="shared" si="12"/>
        <v>0</v>
      </c>
      <c r="AR26">
        <f t="shared" si="13"/>
        <v>0</v>
      </c>
      <c r="AS26">
        <f t="shared" si="14"/>
        <v>1</v>
      </c>
      <c r="AT26" t="s">
        <v>218</v>
      </c>
      <c r="AZ26" t="s">
        <v>218</v>
      </c>
      <c r="BC26">
        <f t="shared" si="15"/>
        <v>0</v>
      </c>
      <c r="BD26" t="e">
        <f t="shared" si="16"/>
        <v>#DIV/0!</v>
      </c>
      <c r="BE26" t="e">
        <f t="shared" si="17"/>
        <v>#DIV/0!</v>
      </c>
      <c r="BF26" t="e">
        <f t="shared" si="18"/>
        <v>#DIV/0!</v>
      </c>
      <c r="BG26" t="e">
        <f t="shared" si="19"/>
        <v>#DIV/0!</v>
      </c>
      <c r="BH26" t="s">
        <v>218</v>
      </c>
      <c r="BN26" t="s">
        <v>218</v>
      </c>
      <c r="BQ26">
        <f t="shared" si="20"/>
        <v>0</v>
      </c>
      <c r="BR26" t="e">
        <f t="shared" si="21"/>
        <v>#DIV/0!</v>
      </c>
      <c r="BS26" t="e">
        <f t="shared" si="22"/>
        <v>#DIV/0!</v>
      </c>
      <c r="BT26" t="e">
        <f t="shared" si="23"/>
        <v>#DIV/0!</v>
      </c>
      <c r="BU26" t="e">
        <f t="shared" si="24"/>
        <v>#DIV/0!</v>
      </c>
      <c r="BV26" t="s">
        <v>218</v>
      </c>
      <c r="CB26" t="s">
        <v>218</v>
      </c>
      <c r="CL26">
        <f t="shared" si="25"/>
        <v>0</v>
      </c>
      <c r="CM26" t="e">
        <f t="shared" si="26"/>
        <v>#DIV/0!</v>
      </c>
      <c r="CN26" t="e">
        <f t="shared" si="27"/>
        <v>#DIV/0!</v>
      </c>
      <c r="CO26" t="e">
        <f t="shared" si="28"/>
        <v>#DIV/0!</v>
      </c>
      <c r="CP26" t="e">
        <f t="shared" si="29"/>
        <v>#DIV/0!</v>
      </c>
      <c r="CQ26" t="s">
        <v>218</v>
      </c>
      <c r="CR26" t="e">
        <f t="shared" si="30"/>
        <v>#DIV/0!</v>
      </c>
      <c r="CX26" t="s">
        <v>218</v>
      </c>
      <c r="DH26">
        <f t="shared" si="31"/>
        <v>0</v>
      </c>
      <c r="DI26" t="e">
        <f t="shared" si="32"/>
        <v>#DIV/0!</v>
      </c>
      <c r="DJ26" t="e">
        <f t="shared" si="33"/>
        <v>#DIV/0!</v>
      </c>
      <c r="DK26" t="e">
        <f t="shared" si="34"/>
        <v>#DIV/0!</v>
      </c>
      <c r="DL26" t="e">
        <f t="shared" si="35"/>
        <v>#DIV/0!</v>
      </c>
      <c r="DM26" t="s">
        <v>218</v>
      </c>
      <c r="DN26" t="e">
        <f t="shared" si="36"/>
        <v>#DIV/0!</v>
      </c>
      <c r="DT26" t="s">
        <v>218</v>
      </c>
      <c r="ED26">
        <f t="shared" si="37"/>
        <v>0</v>
      </c>
      <c r="EE26" t="e">
        <f t="shared" si="38"/>
        <v>#DIV/0!</v>
      </c>
      <c r="EF26" t="e">
        <f t="shared" si="39"/>
        <v>#DIV/0!</v>
      </c>
      <c r="EG26" t="e">
        <f t="shared" si="40"/>
        <v>#DIV/0!</v>
      </c>
      <c r="EH26" t="e">
        <f t="shared" si="41"/>
        <v>#DIV/0!</v>
      </c>
      <c r="EI26" t="s">
        <v>218</v>
      </c>
      <c r="EJ26" t="e">
        <f t="shared" si="42"/>
        <v>#DIV/0!</v>
      </c>
      <c r="EP26" t="s">
        <v>218</v>
      </c>
      <c r="EZ26">
        <f t="shared" si="43"/>
        <v>0</v>
      </c>
      <c r="FA26" t="e">
        <f t="shared" si="44"/>
        <v>#DIV/0!</v>
      </c>
      <c r="FB26" t="e">
        <f t="shared" si="45"/>
        <v>#DIV/0!</v>
      </c>
      <c r="FC26" t="e">
        <f t="shared" si="46"/>
        <v>#DIV/0!</v>
      </c>
      <c r="FD26" t="e">
        <f t="shared" si="47"/>
        <v>#DIV/0!</v>
      </c>
      <c r="FE26" t="s">
        <v>218</v>
      </c>
      <c r="FF26" t="e">
        <f t="shared" si="48"/>
        <v>#DIV/0!</v>
      </c>
      <c r="FG26">
        <v>43</v>
      </c>
      <c r="FH26">
        <v>119</v>
      </c>
      <c r="FI26">
        <v>4.9099999999999998E-2</v>
      </c>
      <c r="FJ26">
        <v>79634</v>
      </c>
      <c r="FK26">
        <v>0.1439</v>
      </c>
      <c r="FL26">
        <v>0.89600000000000002</v>
      </c>
      <c r="FM26">
        <v>0.1953</v>
      </c>
      <c r="FN26">
        <v>0.17100000000000001</v>
      </c>
      <c r="FO26">
        <v>0.24010000000000001</v>
      </c>
      <c r="FP26">
        <v>0</v>
      </c>
      <c r="FQ26">
        <v>0</v>
      </c>
      <c r="FR26">
        <v>0</v>
      </c>
      <c r="FS26">
        <v>0</v>
      </c>
      <c r="FT26" t="s">
        <v>218</v>
      </c>
      <c r="FU26">
        <v>0</v>
      </c>
      <c r="FV26">
        <f t="shared" si="49"/>
        <v>0</v>
      </c>
      <c r="FW26" s="12" t="e">
        <f t="shared" si="50"/>
        <v>#DIV/0!</v>
      </c>
      <c r="FX26" s="12" t="e">
        <f t="shared" si="51"/>
        <v>#DIV/0!</v>
      </c>
      <c r="FY26" s="12" t="e">
        <f t="shared" si="52"/>
        <v>#DIV/0!</v>
      </c>
      <c r="FZ26" s="12" t="e">
        <f t="shared" si="53"/>
        <v>#DIV/0!</v>
      </c>
      <c r="GA26" t="s">
        <v>218</v>
      </c>
      <c r="GB26" s="12" t="e">
        <f t="shared" si="54"/>
        <v>#DIV/0!</v>
      </c>
      <c r="GC26">
        <v>0</v>
      </c>
      <c r="GD26">
        <v>0</v>
      </c>
      <c r="GE26">
        <v>0</v>
      </c>
      <c r="GF26">
        <v>0</v>
      </c>
      <c r="GG26" t="s">
        <v>218</v>
      </c>
      <c r="GH26">
        <v>0</v>
      </c>
      <c r="GI26">
        <f t="shared" si="55"/>
        <v>0</v>
      </c>
      <c r="GJ26" t="e">
        <f t="shared" si="56"/>
        <v>#DIV/0!</v>
      </c>
      <c r="GK26" t="e">
        <f t="shared" si="57"/>
        <v>#DIV/0!</v>
      </c>
      <c r="GL26" t="e">
        <f t="shared" si="58"/>
        <v>#DIV/0!</v>
      </c>
      <c r="GM26" t="e">
        <f t="shared" si="59"/>
        <v>#DIV/0!</v>
      </c>
      <c r="GN26" t="s">
        <v>218</v>
      </c>
      <c r="GO26" t="e">
        <f t="shared" si="60"/>
        <v>#DIV/0!</v>
      </c>
      <c r="GP26">
        <v>0</v>
      </c>
      <c r="GQ26">
        <v>0</v>
      </c>
      <c r="GR26">
        <v>0</v>
      </c>
      <c r="GS26">
        <v>0</v>
      </c>
      <c r="GT26" t="s">
        <v>218</v>
      </c>
      <c r="GU26">
        <v>0</v>
      </c>
      <c r="GV26">
        <f t="shared" si="61"/>
        <v>0</v>
      </c>
      <c r="GW26" t="e">
        <f t="shared" si="62"/>
        <v>#DIV/0!</v>
      </c>
      <c r="GX26" t="e">
        <f t="shared" si="63"/>
        <v>#DIV/0!</v>
      </c>
      <c r="GY26" t="e">
        <f t="shared" si="64"/>
        <v>#DIV/0!</v>
      </c>
      <c r="GZ26" t="e">
        <f t="shared" si="65"/>
        <v>#DIV/0!</v>
      </c>
      <c r="HA26" t="s">
        <v>218</v>
      </c>
      <c r="HB26" t="e">
        <f t="shared" si="66"/>
        <v>#DIV/0!</v>
      </c>
    </row>
    <row r="27" spans="1:210">
      <c r="A27" t="s">
        <v>285</v>
      </c>
      <c r="B27" t="s">
        <v>281</v>
      </c>
      <c r="C27" t="s">
        <v>286</v>
      </c>
      <c r="D27" t="s">
        <v>232</v>
      </c>
      <c r="E27" t="s">
        <v>243</v>
      </c>
      <c r="K27" t="s">
        <v>218</v>
      </c>
      <c r="M27">
        <f t="shared" si="0"/>
        <v>0</v>
      </c>
      <c r="R27" t="s">
        <v>218</v>
      </c>
      <c r="X27" t="s">
        <v>218</v>
      </c>
      <c r="AF27" t="s">
        <v>218</v>
      </c>
      <c r="AL27" t="s">
        <v>218</v>
      </c>
      <c r="AT27" t="s">
        <v>218</v>
      </c>
      <c r="AZ27" t="s">
        <v>218</v>
      </c>
      <c r="BH27" t="s">
        <v>218</v>
      </c>
      <c r="BN27" t="s">
        <v>218</v>
      </c>
      <c r="BV27" t="s">
        <v>218</v>
      </c>
      <c r="CB27" t="s">
        <v>218</v>
      </c>
      <c r="CQ27" t="s">
        <v>218</v>
      </c>
      <c r="CX27" t="s">
        <v>218</v>
      </c>
      <c r="DM27" t="s">
        <v>218</v>
      </c>
      <c r="DT27" t="s">
        <v>218</v>
      </c>
      <c r="EI27" t="s">
        <v>218</v>
      </c>
      <c r="EP27" t="s">
        <v>218</v>
      </c>
      <c r="FE27" t="s">
        <v>218</v>
      </c>
      <c r="FP27">
        <v>0</v>
      </c>
      <c r="FQ27">
        <v>0</v>
      </c>
      <c r="FR27">
        <v>0</v>
      </c>
      <c r="FS27">
        <v>0</v>
      </c>
      <c r="FT27" t="s">
        <v>218</v>
      </c>
      <c r="FU27">
        <v>0</v>
      </c>
      <c r="FV27">
        <f t="shared" si="49"/>
        <v>0</v>
      </c>
      <c r="FW27" s="12" t="e">
        <f t="shared" si="50"/>
        <v>#DIV/0!</v>
      </c>
      <c r="FX27" s="12" t="e">
        <f t="shared" si="51"/>
        <v>#DIV/0!</v>
      </c>
      <c r="FY27" s="12" t="e">
        <f t="shared" si="52"/>
        <v>#DIV/0!</v>
      </c>
      <c r="FZ27" s="12" t="e">
        <f t="shared" si="53"/>
        <v>#DIV/0!</v>
      </c>
      <c r="GA27" t="s">
        <v>218</v>
      </c>
      <c r="GB27" s="12" t="e">
        <f t="shared" si="54"/>
        <v>#DIV/0!</v>
      </c>
      <c r="GC27">
        <v>0</v>
      </c>
      <c r="GD27">
        <v>0</v>
      </c>
      <c r="GE27">
        <v>0</v>
      </c>
      <c r="GF27">
        <v>0</v>
      </c>
      <c r="GG27" t="s">
        <v>218</v>
      </c>
      <c r="GH27">
        <v>0</v>
      </c>
      <c r="GI27">
        <f t="shared" si="55"/>
        <v>0</v>
      </c>
      <c r="GJ27" t="e">
        <f t="shared" si="56"/>
        <v>#DIV/0!</v>
      </c>
      <c r="GK27" t="e">
        <f t="shared" si="57"/>
        <v>#DIV/0!</v>
      </c>
      <c r="GL27" t="e">
        <f t="shared" si="58"/>
        <v>#DIV/0!</v>
      </c>
      <c r="GM27" t="e">
        <f t="shared" si="59"/>
        <v>#DIV/0!</v>
      </c>
      <c r="GN27" t="s">
        <v>218</v>
      </c>
      <c r="GO27" t="e">
        <f t="shared" si="60"/>
        <v>#DIV/0!</v>
      </c>
      <c r="GP27">
        <v>0</v>
      </c>
      <c r="GQ27">
        <v>0</v>
      </c>
      <c r="GR27">
        <v>0</v>
      </c>
      <c r="GS27">
        <v>0</v>
      </c>
      <c r="GT27" t="s">
        <v>218</v>
      </c>
      <c r="GU27">
        <v>0</v>
      </c>
      <c r="GV27">
        <f t="shared" si="61"/>
        <v>0</v>
      </c>
      <c r="GW27" t="e">
        <f t="shared" si="62"/>
        <v>#DIV/0!</v>
      </c>
      <c r="GX27" t="e">
        <f t="shared" si="63"/>
        <v>#DIV/0!</v>
      </c>
      <c r="GY27" t="e">
        <f t="shared" si="64"/>
        <v>#DIV/0!</v>
      </c>
      <c r="GZ27" t="e">
        <f t="shared" si="65"/>
        <v>#DIV/0!</v>
      </c>
      <c r="HA27" t="s">
        <v>218</v>
      </c>
      <c r="HB27" t="e">
        <f t="shared" si="66"/>
        <v>#DIV/0!</v>
      </c>
    </row>
    <row r="28" spans="1:210">
      <c r="A28" t="s">
        <v>287</v>
      </c>
      <c r="B28" t="s">
        <v>214</v>
      </c>
      <c r="C28" t="s">
        <v>288</v>
      </c>
      <c r="D28" t="s">
        <v>232</v>
      </c>
      <c r="E28" t="s">
        <v>243</v>
      </c>
      <c r="F28">
        <v>128</v>
      </c>
      <c r="G28">
        <v>23</v>
      </c>
      <c r="H28">
        <v>17</v>
      </c>
      <c r="I28">
        <v>94</v>
      </c>
      <c r="J28">
        <v>291</v>
      </c>
      <c r="K28" t="s">
        <v>218</v>
      </c>
      <c r="L28">
        <v>213</v>
      </c>
      <c r="M28">
        <f t="shared" si="0"/>
        <v>536</v>
      </c>
      <c r="N28">
        <f t="shared" ref="N28:N37" si="67">F28/$M28</f>
        <v>0.23880597014925373</v>
      </c>
      <c r="O28">
        <f t="shared" ref="O28:O37" si="68">G28/$M28</f>
        <v>4.2910447761194029E-2</v>
      </c>
      <c r="P28">
        <f t="shared" ref="P28:P37" si="69">I28/$M28</f>
        <v>0.17537313432835822</v>
      </c>
      <c r="Q28">
        <f t="shared" ref="Q28:Q37" si="70">J28/$M28</f>
        <v>0.54291044776119401</v>
      </c>
      <c r="R28" t="s">
        <v>218</v>
      </c>
      <c r="S28">
        <v>153</v>
      </c>
      <c r="T28">
        <v>33</v>
      </c>
      <c r="U28">
        <v>5</v>
      </c>
      <c r="V28">
        <v>87</v>
      </c>
      <c r="W28">
        <v>269</v>
      </c>
      <c r="X28" t="s">
        <v>218</v>
      </c>
      <c r="Y28">
        <v>0</v>
      </c>
      <c r="Z28">
        <v>181</v>
      </c>
      <c r="AA28">
        <f t="shared" ref="AA28:AA37" si="71">SUM(S28,T28,V28,W28,X28)</f>
        <v>542</v>
      </c>
      <c r="AB28">
        <f t="shared" ref="AB28:AB37" si="72">S28/$AA28</f>
        <v>0.28228782287822879</v>
      </c>
      <c r="AC28">
        <f t="shared" ref="AC28:AC37" si="73">T28/$AA28</f>
        <v>6.0885608856088562E-2</v>
      </c>
      <c r="AD28">
        <f t="shared" ref="AD28:AD37" si="74">V28/$AA28</f>
        <v>0.16051660516605165</v>
      </c>
      <c r="AE28">
        <f t="shared" ref="AE28:AE37" si="75">W28/$AA28</f>
        <v>0.49630996309963099</v>
      </c>
      <c r="AF28" t="s">
        <v>218</v>
      </c>
      <c r="AG28">
        <v>118</v>
      </c>
      <c r="AH28">
        <v>25</v>
      </c>
      <c r="AI28">
        <v>2</v>
      </c>
      <c r="AJ28">
        <v>79</v>
      </c>
      <c r="AK28">
        <v>265</v>
      </c>
      <c r="AL28" t="s">
        <v>218</v>
      </c>
      <c r="AM28">
        <v>0</v>
      </c>
      <c r="AN28">
        <v>172</v>
      </c>
      <c r="AO28">
        <f t="shared" ref="AO28:AO37" si="76">SUM(AG28,AH28,AJ28,AK28,AL28)</f>
        <v>487</v>
      </c>
      <c r="AP28">
        <f t="shared" ref="AP28:AP37" si="77">AG28/$AO28</f>
        <v>0.24229979466119098</v>
      </c>
      <c r="AQ28">
        <f t="shared" ref="AQ28:AQ37" si="78">AH28/$AO28</f>
        <v>5.1334702258726897E-2</v>
      </c>
      <c r="AR28">
        <f t="shared" ref="AR28:AR37" si="79">AJ28/$AO28</f>
        <v>0.16221765913757699</v>
      </c>
      <c r="AS28">
        <f t="shared" ref="AS28:AS37" si="80">AK28/$AO28</f>
        <v>0.54414784394250515</v>
      </c>
      <c r="AT28" t="s">
        <v>218</v>
      </c>
      <c r="AU28">
        <v>158</v>
      </c>
      <c r="AV28">
        <v>21</v>
      </c>
      <c r="AW28">
        <v>4</v>
      </c>
      <c r="AX28">
        <v>77</v>
      </c>
      <c r="AY28">
        <v>287</v>
      </c>
      <c r="AZ28" t="s">
        <v>218</v>
      </c>
      <c r="BA28">
        <v>0</v>
      </c>
      <c r="BB28">
        <v>216</v>
      </c>
      <c r="BC28">
        <f t="shared" ref="BC28:BC37" si="81">SUM(AU28,AV28,AX28,AY28,AZ28)</f>
        <v>543</v>
      </c>
      <c r="BD28">
        <f t="shared" ref="BD28:BD37" si="82">AU28/$BC28</f>
        <v>0.29097605893186002</v>
      </c>
      <c r="BE28">
        <f t="shared" ref="BE28:BE37" si="83">AV28/$BC28</f>
        <v>3.8674033149171269E-2</v>
      </c>
      <c r="BF28">
        <f t="shared" ref="BF28:BF37" si="84">AX28/$BC28</f>
        <v>0.14180478821362799</v>
      </c>
      <c r="BG28">
        <f t="shared" ref="BG28:BG37" si="85">AY28/$BC28</f>
        <v>0.52854511970534068</v>
      </c>
      <c r="BH28" t="s">
        <v>218</v>
      </c>
      <c r="BI28">
        <v>116</v>
      </c>
      <c r="BJ28">
        <v>8</v>
      </c>
      <c r="BK28">
        <v>3</v>
      </c>
      <c r="BL28">
        <v>106</v>
      </c>
      <c r="BM28">
        <v>158</v>
      </c>
      <c r="BN28" t="s">
        <v>218</v>
      </c>
      <c r="BO28">
        <v>0</v>
      </c>
      <c r="BP28">
        <v>136</v>
      </c>
      <c r="BQ28">
        <f t="shared" ref="BQ28:BQ37" si="86">SUM(BI28,BJ28,BL28,BM28,BN28)</f>
        <v>388</v>
      </c>
      <c r="BR28">
        <f t="shared" ref="BR28:BR37" si="87">BI28/$BQ28</f>
        <v>0.29896907216494845</v>
      </c>
      <c r="BS28">
        <f t="shared" ref="BS28:BS37" si="88">BJ28/$BQ28</f>
        <v>2.0618556701030927E-2</v>
      </c>
      <c r="BT28">
        <f t="shared" ref="BT28:BT37" si="89">BL28/$BQ28</f>
        <v>0.27319587628865977</v>
      </c>
      <c r="BU28">
        <f t="shared" ref="BU28:BU37" si="90">BM28/$BQ28</f>
        <v>0.40721649484536082</v>
      </c>
      <c r="BV28" t="s">
        <v>218</v>
      </c>
      <c r="BW28">
        <v>193</v>
      </c>
      <c r="BX28">
        <v>19</v>
      </c>
      <c r="BY28">
        <v>3</v>
      </c>
      <c r="BZ28">
        <v>171</v>
      </c>
      <c r="CA28">
        <v>215</v>
      </c>
      <c r="CB28" t="s">
        <v>218</v>
      </c>
      <c r="CC28">
        <v>0</v>
      </c>
      <c r="CD28">
        <v>140</v>
      </c>
      <c r="CE28">
        <v>8</v>
      </c>
      <c r="CF28">
        <v>77</v>
      </c>
      <c r="CG28">
        <v>229</v>
      </c>
      <c r="CH28">
        <v>27</v>
      </c>
      <c r="CI28">
        <v>170</v>
      </c>
      <c r="CJ28">
        <v>125</v>
      </c>
      <c r="CK28">
        <v>21</v>
      </c>
      <c r="CL28">
        <f t="shared" ref="CL28:CL37" si="91">SUM(BW28,BX28,BZ28,CA28,CB28,CE28)</f>
        <v>606</v>
      </c>
      <c r="CM28">
        <f t="shared" ref="CM28:CM37" si="92">BW28/$CL28</f>
        <v>0.31848184818481851</v>
      </c>
      <c r="CN28">
        <f t="shared" ref="CN28:CN37" si="93">BX28/$CL28</f>
        <v>3.1353135313531351E-2</v>
      </c>
      <c r="CO28">
        <f t="shared" ref="CO28:CO37" si="94">BZ28/$CL28</f>
        <v>0.28217821782178215</v>
      </c>
      <c r="CP28">
        <f t="shared" ref="CP28:CP37" si="95">CA28/$CL28</f>
        <v>0.3547854785478548</v>
      </c>
      <c r="CQ28" t="s">
        <v>218</v>
      </c>
      <c r="CR28">
        <f t="shared" ref="CR28:CR37" si="96">CE28/$CL28</f>
        <v>1.3201320132013201E-2</v>
      </c>
      <c r="CS28">
        <v>38</v>
      </c>
      <c r="CT28">
        <v>11</v>
      </c>
      <c r="CU28">
        <v>2</v>
      </c>
      <c r="CV28">
        <v>53</v>
      </c>
      <c r="CW28">
        <v>114</v>
      </c>
      <c r="CX28" t="s">
        <v>218</v>
      </c>
      <c r="CY28">
        <v>0</v>
      </c>
      <c r="CZ28">
        <v>69</v>
      </c>
      <c r="DA28">
        <v>0</v>
      </c>
      <c r="DB28">
        <v>27</v>
      </c>
      <c r="DC28">
        <v>70</v>
      </c>
      <c r="DD28">
        <v>11</v>
      </c>
      <c r="DE28">
        <v>56</v>
      </c>
      <c r="DF28">
        <v>56</v>
      </c>
      <c r="DG28">
        <v>13</v>
      </c>
      <c r="DH28">
        <f t="shared" ref="DH28:DH37" si="97">SUM(CS28,CT28,CV28,CW28,CX28,DA28)</f>
        <v>216</v>
      </c>
      <c r="DI28">
        <f t="shared" ref="DI28:DI37" si="98">CS28/$DH28</f>
        <v>0.17592592592592593</v>
      </c>
      <c r="DJ28">
        <f t="shared" ref="DJ28:DJ37" si="99">CT28/$DH28</f>
        <v>5.0925925925925923E-2</v>
      </c>
      <c r="DK28">
        <f t="shared" ref="DK28:DK37" si="100">CV28/$DH28</f>
        <v>0.24537037037037038</v>
      </c>
      <c r="DL28">
        <f t="shared" ref="DL28:DL37" si="101">CW28/$DH28</f>
        <v>0.52777777777777779</v>
      </c>
      <c r="DM28" t="s">
        <v>218</v>
      </c>
      <c r="DN28">
        <f t="shared" ref="DN28:DN37" si="102">DA28/$DH28</f>
        <v>0</v>
      </c>
      <c r="DO28">
        <v>211</v>
      </c>
      <c r="DP28">
        <v>15</v>
      </c>
      <c r="DQ28">
        <v>1</v>
      </c>
      <c r="DR28">
        <v>142</v>
      </c>
      <c r="DS28">
        <v>304</v>
      </c>
      <c r="DT28" t="s">
        <v>218</v>
      </c>
      <c r="DU28">
        <v>0</v>
      </c>
      <c r="DV28">
        <v>209</v>
      </c>
      <c r="DW28">
        <v>3</v>
      </c>
      <c r="DX28">
        <v>61</v>
      </c>
      <c r="DY28">
        <v>295</v>
      </c>
      <c r="DZ28">
        <v>17</v>
      </c>
      <c r="EA28">
        <v>145</v>
      </c>
      <c r="EB28">
        <v>191</v>
      </c>
      <c r="EC28">
        <v>24</v>
      </c>
      <c r="ED28">
        <f t="shared" ref="ED28:ED37" si="103">SUM(DO28,DP28,DR28,DS28,DT28,DW28)</f>
        <v>675</v>
      </c>
      <c r="EE28">
        <f t="shared" ref="EE28:EE37" si="104">DO28/$ED28</f>
        <v>0.31259259259259259</v>
      </c>
      <c r="EF28">
        <f t="shared" ref="EF28:EF37" si="105">DP28/$ED28</f>
        <v>2.2222222222222223E-2</v>
      </c>
      <c r="EG28">
        <f t="shared" ref="EG28:EG37" si="106">DR28/$ED28</f>
        <v>0.21037037037037037</v>
      </c>
      <c r="EH28">
        <f t="shared" ref="EH28:EH37" si="107">DS28/$ED28</f>
        <v>0.45037037037037037</v>
      </c>
      <c r="EI28" t="s">
        <v>218</v>
      </c>
      <c r="EJ28">
        <f t="shared" ref="EJ28:EJ37" si="108">DW28/$ED28</f>
        <v>4.4444444444444444E-3</v>
      </c>
      <c r="EK28">
        <v>141</v>
      </c>
      <c r="EL28">
        <v>18</v>
      </c>
      <c r="EM28">
        <v>0</v>
      </c>
      <c r="EN28">
        <v>7</v>
      </c>
      <c r="EO28">
        <v>354</v>
      </c>
      <c r="EP28" t="s">
        <v>218</v>
      </c>
      <c r="EQ28">
        <v>0</v>
      </c>
      <c r="ER28">
        <v>228</v>
      </c>
      <c r="ES28">
        <v>0</v>
      </c>
      <c r="EU28">
        <v>205</v>
      </c>
      <c r="EV28">
        <v>20</v>
      </c>
      <c r="EW28">
        <v>6</v>
      </c>
      <c r="EX28">
        <v>272</v>
      </c>
      <c r="EY28">
        <v>13</v>
      </c>
      <c r="EZ28">
        <f t="shared" ref="EZ28:EZ37" si="109">SUM(EK28,EL28,EN28,EO28,EP28,ES28)</f>
        <v>520</v>
      </c>
      <c r="FA28">
        <f t="shared" ref="FA28:FA37" si="110">EK28/$EZ28</f>
        <v>0.27115384615384613</v>
      </c>
      <c r="FB28">
        <f t="shared" ref="FB28:FB37" si="111">EL28/$EZ28</f>
        <v>3.4615384615384617E-2</v>
      </c>
      <c r="FC28">
        <f t="shared" ref="FC28:FC37" si="112">EN28/$EZ28</f>
        <v>1.3461538461538462E-2</v>
      </c>
      <c r="FD28">
        <f t="shared" ref="FD28:FD37" si="113">EO28/$EZ28</f>
        <v>0.68076923076923079</v>
      </c>
      <c r="FE28" t="s">
        <v>218</v>
      </c>
      <c r="FF28">
        <f t="shared" ref="FF28:FF37" si="114">ES28/$EZ28</f>
        <v>0</v>
      </c>
      <c r="FG28">
        <v>71.400000000000006</v>
      </c>
      <c r="FH28">
        <v>234</v>
      </c>
      <c r="FI28">
        <v>3.61E-2</v>
      </c>
      <c r="FJ28">
        <v>51234</v>
      </c>
      <c r="FK28">
        <v>0.25879999999999997</v>
      </c>
      <c r="FL28">
        <v>0.76600000000000001</v>
      </c>
      <c r="FM28">
        <v>0.14399999999999999</v>
      </c>
      <c r="FN28">
        <v>0.1045</v>
      </c>
      <c r="FO28">
        <v>0.18190000000000001</v>
      </c>
      <c r="FP28">
        <v>134</v>
      </c>
      <c r="FQ28">
        <v>9</v>
      </c>
      <c r="FR28">
        <v>19</v>
      </c>
      <c r="FS28">
        <v>284</v>
      </c>
      <c r="FT28" t="s">
        <v>218</v>
      </c>
      <c r="FU28">
        <v>12</v>
      </c>
      <c r="FV28">
        <f t="shared" si="49"/>
        <v>458</v>
      </c>
      <c r="FW28" s="12">
        <f t="shared" si="50"/>
        <v>0.29257641921397382</v>
      </c>
      <c r="FX28" s="12">
        <f t="shared" si="51"/>
        <v>1.9650655021834062E-2</v>
      </c>
      <c r="FY28" s="12">
        <f t="shared" si="52"/>
        <v>4.148471615720524E-2</v>
      </c>
      <c r="FZ28" s="12">
        <f t="shared" si="53"/>
        <v>0.62008733624454149</v>
      </c>
      <c r="GA28" t="s">
        <v>218</v>
      </c>
      <c r="GB28" s="12">
        <f t="shared" si="54"/>
        <v>2.6200873362445413E-2</v>
      </c>
      <c r="GC28">
        <v>95</v>
      </c>
      <c r="GD28">
        <v>8</v>
      </c>
      <c r="GE28">
        <v>19</v>
      </c>
      <c r="GF28">
        <v>328</v>
      </c>
      <c r="GG28" t="s">
        <v>218</v>
      </c>
      <c r="GH28">
        <v>5</v>
      </c>
      <c r="GI28">
        <f t="shared" si="55"/>
        <v>455</v>
      </c>
      <c r="GJ28">
        <f t="shared" si="56"/>
        <v>0.2087912087912088</v>
      </c>
      <c r="GK28">
        <f t="shared" si="57"/>
        <v>1.7582417582417582E-2</v>
      </c>
      <c r="GL28">
        <f t="shared" si="58"/>
        <v>4.1758241758241756E-2</v>
      </c>
      <c r="GM28">
        <f t="shared" si="59"/>
        <v>0.72087912087912087</v>
      </c>
      <c r="GN28" t="s">
        <v>218</v>
      </c>
      <c r="GO28">
        <f t="shared" si="60"/>
        <v>1.098901098901099E-2</v>
      </c>
      <c r="GP28">
        <v>173</v>
      </c>
      <c r="GQ28">
        <v>9</v>
      </c>
      <c r="GR28">
        <v>18</v>
      </c>
      <c r="GS28">
        <v>240</v>
      </c>
      <c r="GT28" t="s">
        <v>218</v>
      </c>
      <c r="GU28">
        <v>18</v>
      </c>
      <c r="GV28">
        <f t="shared" si="61"/>
        <v>458</v>
      </c>
      <c r="GW28">
        <f t="shared" si="62"/>
        <v>0.37772925764192139</v>
      </c>
      <c r="GX28">
        <f t="shared" si="63"/>
        <v>1.9650655021834062E-2</v>
      </c>
      <c r="GY28">
        <f t="shared" si="64"/>
        <v>3.9301310043668124E-2</v>
      </c>
      <c r="GZ28">
        <f t="shared" si="65"/>
        <v>0.5240174672489083</v>
      </c>
      <c r="HA28" t="s">
        <v>218</v>
      </c>
      <c r="HB28">
        <f t="shared" si="66"/>
        <v>3.9301310043668124E-2</v>
      </c>
    </row>
    <row r="29" spans="1:210">
      <c r="A29" t="s">
        <v>289</v>
      </c>
      <c r="B29" t="s">
        <v>214</v>
      </c>
      <c r="C29" t="s">
        <v>290</v>
      </c>
      <c r="D29" t="s">
        <v>232</v>
      </c>
      <c r="E29" t="s">
        <v>233</v>
      </c>
      <c r="F29">
        <v>26</v>
      </c>
      <c r="G29">
        <v>110</v>
      </c>
      <c r="H29">
        <v>101</v>
      </c>
      <c r="I29">
        <v>186</v>
      </c>
      <c r="J29">
        <v>425</v>
      </c>
      <c r="K29" t="s">
        <v>218</v>
      </c>
      <c r="L29">
        <v>382</v>
      </c>
      <c r="M29">
        <f t="shared" si="0"/>
        <v>747</v>
      </c>
      <c r="N29">
        <f t="shared" si="67"/>
        <v>3.4805890227576977E-2</v>
      </c>
      <c r="O29">
        <f t="shared" si="68"/>
        <v>0.14725568942436412</v>
      </c>
      <c r="P29">
        <f t="shared" si="69"/>
        <v>0.24899598393574296</v>
      </c>
      <c r="Q29">
        <f t="shared" si="70"/>
        <v>0.5689424364123159</v>
      </c>
      <c r="R29" t="s">
        <v>218</v>
      </c>
      <c r="S29">
        <v>30</v>
      </c>
      <c r="T29">
        <v>182</v>
      </c>
      <c r="U29">
        <v>180</v>
      </c>
      <c r="V29">
        <v>182</v>
      </c>
      <c r="W29">
        <v>425</v>
      </c>
      <c r="X29" t="s">
        <v>218</v>
      </c>
      <c r="Y29">
        <v>0</v>
      </c>
      <c r="Z29">
        <v>372</v>
      </c>
      <c r="AA29">
        <f t="shared" si="71"/>
        <v>819</v>
      </c>
      <c r="AB29">
        <f t="shared" si="72"/>
        <v>3.6630036630036632E-2</v>
      </c>
      <c r="AC29">
        <f t="shared" si="73"/>
        <v>0.22222222222222221</v>
      </c>
      <c r="AD29">
        <f t="shared" si="74"/>
        <v>0.22222222222222221</v>
      </c>
      <c r="AE29">
        <f t="shared" si="75"/>
        <v>0.51892551892551897</v>
      </c>
      <c r="AF29" t="s">
        <v>218</v>
      </c>
      <c r="AG29">
        <v>32</v>
      </c>
      <c r="AH29">
        <v>200</v>
      </c>
      <c r="AI29">
        <v>174</v>
      </c>
      <c r="AJ29">
        <v>144</v>
      </c>
      <c r="AK29">
        <v>445</v>
      </c>
      <c r="AL29" t="s">
        <v>218</v>
      </c>
      <c r="AM29">
        <v>0</v>
      </c>
      <c r="AN29">
        <v>317</v>
      </c>
      <c r="AO29">
        <f t="shared" si="76"/>
        <v>821</v>
      </c>
      <c r="AP29">
        <f t="shared" si="77"/>
        <v>3.8976857490864797E-2</v>
      </c>
      <c r="AQ29">
        <f t="shared" si="78"/>
        <v>0.243605359317905</v>
      </c>
      <c r="AR29">
        <f t="shared" si="79"/>
        <v>0.1753958587088916</v>
      </c>
      <c r="AS29">
        <f t="shared" si="80"/>
        <v>0.54202192448233866</v>
      </c>
      <c r="AT29" t="s">
        <v>218</v>
      </c>
      <c r="AU29">
        <v>46</v>
      </c>
      <c r="AV29">
        <v>106</v>
      </c>
      <c r="AW29">
        <v>96</v>
      </c>
      <c r="AX29">
        <v>147</v>
      </c>
      <c r="AY29">
        <v>476</v>
      </c>
      <c r="AZ29" t="s">
        <v>218</v>
      </c>
      <c r="BA29">
        <v>0</v>
      </c>
      <c r="BB29">
        <v>388</v>
      </c>
      <c r="BC29">
        <f t="shared" si="81"/>
        <v>775</v>
      </c>
      <c r="BD29">
        <f t="shared" si="82"/>
        <v>5.9354838709677421E-2</v>
      </c>
      <c r="BE29">
        <f t="shared" si="83"/>
        <v>0.1367741935483871</v>
      </c>
      <c r="BF29">
        <f t="shared" si="84"/>
        <v>0.1896774193548387</v>
      </c>
      <c r="BG29">
        <f t="shared" si="85"/>
        <v>0.61419354838709672</v>
      </c>
      <c r="BH29" t="s">
        <v>218</v>
      </c>
      <c r="BI29">
        <v>9</v>
      </c>
      <c r="BJ29">
        <v>43</v>
      </c>
      <c r="BK29">
        <v>33</v>
      </c>
      <c r="BL29">
        <v>113</v>
      </c>
      <c r="BM29">
        <v>467</v>
      </c>
      <c r="BN29" t="s">
        <v>218</v>
      </c>
      <c r="BO29">
        <v>0</v>
      </c>
      <c r="BP29">
        <v>415</v>
      </c>
      <c r="BQ29">
        <f t="shared" si="86"/>
        <v>632</v>
      </c>
      <c r="BR29">
        <f t="shared" si="87"/>
        <v>1.4240506329113924E-2</v>
      </c>
      <c r="BS29">
        <f t="shared" si="88"/>
        <v>6.8037974683544306E-2</v>
      </c>
      <c r="BT29">
        <f t="shared" si="89"/>
        <v>0.17879746835443039</v>
      </c>
      <c r="BU29">
        <f t="shared" si="90"/>
        <v>0.73892405063291144</v>
      </c>
      <c r="BV29" t="s">
        <v>218</v>
      </c>
      <c r="BW29">
        <v>18</v>
      </c>
      <c r="BX29">
        <v>67</v>
      </c>
      <c r="BY29">
        <v>50</v>
      </c>
      <c r="BZ29">
        <v>120</v>
      </c>
      <c r="CA29">
        <v>341</v>
      </c>
      <c r="CB29" t="s">
        <v>218</v>
      </c>
      <c r="CC29">
        <v>0</v>
      </c>
      <c r="CD29">
        <v>312</v>
      </c>
      <c r="CE29">
        <v>12</v>
      </c>
      <c r="CF29">
        <v>37</v>
      </c>
      <c r="CG29">
        <v>41</v>
      </c>
      <c r="CH29">
        <v>70</v>
      </c>
      <c r="CI29">
        <v>105</v>
      </c>
      <c r="CJ29">
        <v>283</v>
      </c>
      <c r="CK29">
        <v>26</v>
      </c>
      <c r="CL29">
        <f t="shared" si="91"/>
        <v>558</v>
      </c>
      <c r="CM29">
        <f t="shared" si="92"/>
        <v>3.2258064516129031E-2</v>
      </c>
      <c r="CN29">
        <f t="shared" si="93"/>
        <v>0.12007168458781362</v>
      </c>
      <c r="CO29">
        <f t="shared" si="94"/>
        <v>0.21505376344086022</v>
      </c>
      <c r="CP29">
        <f t="shared" si="95"/>
        <v>0.61111111111111116</v>
      </c>
      <c r="CQ29" t="s">
        <v>218</v>
      </c>
      <c r="CR29">
        <f t="shared" si="96"/>
        <v>2.1505376344086023E-2</v>
      </c>
      <c r="CS29">
        <v>12</v>
      </c>
      <c r="CT29">
        <v>60</v>
      </c>
      <c r="CU29">
        <v>54</v>
      </c>
      <c r="CV29">
        <v>86</v>
      </c>
      <c r="CW29">
        <v>178</v>
      </c>
      <c r="CX29" t="s">
        <v>218</v>
      </c>
      <c r="CY29">
        <v>0</v>
      </c>
      <c r="CZ29">
        <v>166</v>
      </c>
      <c r="DA29">
        <v>6</v>
      </c>
      <c r="DB29">
        <v>31</v>
      </c>
      <c r="DC29">
        <v>16</v>
      </c>
      <c r="DD29">
        <v>68</v>
      </c>
      <c r="DE29">
        <v>85</v>
      </c>
      <c r="DF29">
        <v>152</v>
      </c>
      <c r="DG29">
        <v>8</v>
      </c>
      <c r="DH29">
        <f t="shared" si="97"/>
        <v>342</v>
      </c>
      <c r="DI29">
        <f t="shared" si="98"/>
        <v>3.5087719298245612E-2</v>
      </c>
      <c r="DJ29">
        <f t="shared" si="99"/>
        <v>0.17543859649122806</v>
      </c>
      <c r="DK29">
        <f t="shared" si="100"/>
        <v>0.25146198830409355</v>
      </c>
      <c r="DL29">
        <f t="shared" si="101"/>
        <v>0.52046783625730997</v>
      </c>
      <c r="DM29" t="s">
        <v>218</v>
      </c>
      <c r="DN29">
        <f t="shared" si="102"/>
        <v>1.7543859649122806E-2</v>
      </c>
      <c r="DO29">
        <v>15</v>
      </c>
      <c r="DP29">
        <v>64</v>
      </c>
      <c r="DQ29">
        <v>52</v>
      </c>
      <c r="DR29">
        <v>97</v>
      </c>
      <c r="DS29">
        <v>385</v>
      </c>
      <c r="DT29" t="s">
        <v>218</v>
      </c>
      <c r="DU29">
        <v>0</v>
      </c>
      <c r="DV29">
        <v>353</v>
      </c>
      <c r="DW29">
        <v>4</v>
      </c>
      <c r="DX29">
        <v>38</v>
      </c>
      <c r="DY29">
        <v>27</v>
      </c>
      <c r="DZ29">
        <v>58</v>
      </c>
      <c r="EA29">
        <v>84</v>
      </c>
      <c r="EB29">
        <v>364</v>
      </c>
      <c r="EC29">
        <v>13</v>
      </c>
      <c r="ED29">
        <f t="shared" si="103"/>
        <v>565</v>
      </c>
      <c r="EE29">
        <f t="shared" si="104"/>
        <v>2.6548672566371681E-2</v>
      </c>
      <c r="EF29">
        <f t="shared" si="105"/>
        <v>0.11327433628318584</v>
      </c>
      <c r="EG29">
        <f t="shared" si="106"/>
        <v>0.17168141592920355</v>
      </c>
      <c r="EH29">
        <f t="shared" si="107"/>
        <v>0.68141592920353977</v>
      </c>
      <c r="EI29" t="s">
        <v>218</v>
      </c>
      <c r="EJ29">
        <f t="shared" si="108"/>
        <v>7.0796460176991149E-3</v>
      </c>
      <c r="EK29">
        <v>11</v>
      </c>
      <c r="EL29">
        <v>43</v>
      </c>
      <c r="EM29">
        <v>18</v>
      </c>
      <c r="EN29">
        <v>86</v>
      </c>
      <c r="EO29">
        <v>380</v>
      </c>
      <c r="EP29" t="s">
        <v>218</v>
      </c>
      <c r="EQ29">
        <v>0</v>
      </c>
      <c r="ER29">
        <v>352</v>
      </c>
      <c r="ES29">
        <v>1</v>
      </c>
      <c r="EU29">
        <v>38</v>
      </c>
      <c r="EV29">
        <v>41</v>
      </c>
      <c r="EW29">
        <v>93</v>
      </c>
      <c r="EX29">
        <v>324</v>
      </c>
      <c r="EY29">
        <v>19</v>
      </c>
      <c r="EZ29">
        <f t="shared" si="109"/>
        <v>521</v>
      </c>
      <c r="FA29">
        <f t="shared" si="110"/>
        <v>2.1113243761996161E-2</v>
      </c>
      <c r="FB29">
        <f t="shared" si="111"/>
        <v>8.253358925143954E-2</v>
      </c>
      <c r="FC29">
        <f t="shared" si="112"/>
        <v>0.16506717850287908</v>
      </c>
      <c r="FD29">
        <f t="shared" si="113"/>
        <v>0.72936660268714015</v>
      </c>
      <c r="FE29" t="s">
        <v>218</v>
      </c>
      <c r="FF29">
        <f t="shared" si="114"/>
        <v>1.9193857965451055E-3</v>
      </c>
      <c r="FG29">
        <v>36.9</v>
      </c>
      <c r="FH29">
        <v>54</v>
      </c>
      <c r="FI29">
        <v>2.3400000000000001E-2</v>
      </c>
      <c r="FJ29">
        <v>78097</v>
      </c>
      <c r="FK29">
        <v>7.8600000000000003E-2</v>
      </c>
      <c r="FL29">
        <v>0.90429999999999999</v>
      </c>
      <c r="FM29">
        <v>0.2094</v>
      </c>
      <c r="FN29">
        <v>0.17080000000000001</v>
      </c>
      <c r="FO29">
        <v>0.23250000000000001</v>
      </c>
      <c r="FP29">
        <v>3</v>
      </c>
      <c r="FQ29">
        <v>6</v>
      </c>
      <c r="FR29">
        <v>14</v>
      </c>
      <c r="FS29">
        <v>35</v>
      </c>
      <c r="FT29" t="s">
        <v>218</v>
      </c>
      <c r="FU29">
        <v>5</v>
      </c>
      <c r="FV29">
        <f t="shared" si="49"/>
        <v>63</v>
      </c>
      <c r="FW29" s="12">
        <f t="shared" si="50"/>
        <v>4.7619047619047616E-2</v>
      </c>
      <c r="FX29" s="12">
        <f t="shared" si="51"/>
        <v>9.5238095238095233E-2</v>
      </c>
      <c r="FY29" s="12">
        <f t="shared" si="52"/>
        <v>0.22222222222222221</v>
      </c>
      <c r="FZ29" s="12">
        <f t="shared" si="53"/>
        <v>0.55555555555555558</v>
      </c>
      <c r="GA29" t="s">
        <v>218</v>
      </c>
      <c r="GB29" s="12">
        <f t="shared" si="54"/>
        <v>7.9365079365079361E-2</v>
      </c>
      <c r="GC29">
        <v>3</v>
      </c>
      <c r="GD29">
        <v>5</v>
      </c>
      <c r="GE29">
        <v>13</v>
      </c>
      <c r="GF29">
        <v>31</v>
      </c>
      <c r="GG29" t="s">
        <v>218</v>
      </c>
      <c r="GH29">
        <v>3</v>
      </c>
      <c r="GI29">
        <f t="shared" si="55"/>
        <v>55</v>
      </c>
      <c r="GJ29">
        <f t="shared" si="56"/>
        <v>5.4545454545454543E-2</v>
      </c>
      <c r="GK29">
        <f t="shared" si="57"/>
        <v>9.0909090909090912E-2</v>
      </c>
      <c r="GL29">
        <f t="shared" si="58"/>
        <v>0.23636363636363636</v>
      </c>
      <c r="GM29">
        <f t="shared" si="59"/>
        <v>0.5636363636363636</v>
      </c>
      <c r="GN29" t="s">
        <v>218</v>
      </c>
      <c r="GO29">
        <f t="shared" si="60"/>
        <v>5.4545454545454543E-2</v>
      </c>
      <c r="GP29">
        <v>2</v>
      </c>
      <c r="GQ29">
        <v>7</v>
      </c>
      <c r="GR29">
        <v>15</v>
      </c>
      <c r="GS29">
        <v>39</v>
      </c>
      <c r="GT29" t="s">
        <v>218</v>
      </c>
      <c r="GU29">
        <v>6</v>
      </c>
      <c r="GV29">
        <f t="shared" si="61"/>
        <v>69</v>
      </c>
      <c r="GW29">
        <f t="shared" si="62"/>
        <v>2.8985507246376812E-2</v>
      </c>
      <c r="GX29">
        <f t="shared" si="63"/>
        <v>0.10144927536231885</v>
      </c>
      <c r="GY29">
        <f t="shared" si="64"/>
        <v>0.21739130434782608</v>
      </c>
      <c r="GZ29">
        <f t="shared" si="65"/>
        <v>0.56521739130434778</v>
      </c>
      <c r="HA29" t="s">
        <v>218</v>
      </c>
      <c r="HB29">
        <f t="shared" si="66"/>
        <v>8.6956521739130432E-2</v>
      </c>
    </row>
    <row r="30" spans="1:210">
      <c r="A30" t="s">
        <v>291</v>
      </c>
      <c r="B30" t="s">
        <v>214</v>
      </c>
      <c r="C30" t="s">
        <v>292</v>
      </c>
      <c r="D30" t="s">
        <v>232</v>
      </c>
      <c r="E30" t="s">
        <v>293</v>
      </c>
      <c r="F30">
        <v>18</v>
      </c>
      <c r="G30">
        <v>18</v>
      </c>
      <c r="H30">
        <v>11</v>
      </c>
      <c r="I30">
        <v>370</v>
      </c>
      <c r="J30">
        <v>357</v>
      </c>
      <c r="K30" t="s">
        <v>218</v>
      </c>
      <c r="L30">
        <v>308</v>
      </c>
      <c r="M30">
        <f t="shared" si="0"/>
        <v>763</v>
      </c>
      <c r="N30">
        <f t="shared" si="67"/>
        <v>2.3591087811271297E-2</v>
      </c>
      <c r="O30">
        <f t="shared" si="68"/>
        <v>2.3591087811271297E-2</v>
      </c>
      <c r="P30">
        <f t="shared" si="69"/>
        <v>0.48492791612057667</v>
      </c>
      <c r="Q30">
        <f t="shared" si="70"/>
        <v>0.46788990825688076</v>
      </c>
      <c r="R30" t="s">
        <v>218</v>
      </c>
      <c r="S30">
        <v>23</v>
      </c>
      <c r="T30">
        <v>12</v>
      </c>
      <c r="U30">
        <v>12</v>
      </c>
      <c r="V30">
        <v>303</v>
      </c>
      <c r="W30">
        <v>382</v>
      </c>
      <c r="X30" t="s">
        <v>218</v>
      </c>
      <c r="Y30">
        <v>0</v>
      </c>
      <c r="Z30">
        <v>320</v>
      </c>
      <c r="AA30">
        <f t="shared" si="71"/>
        <v>720</v>
      </c>
      <c r="AB30">
        <f t="shared" si="72"/>
        <v>3.1944444444444442E-2</v>
      </c>
      <c r="AC30">
        <f t="shared" si="73"/>
        <v>1.6666666666666666E-2</v>
      </c>
      <c r="AD30">
        <f t="shared" si="74"/>
        <v>0.42083333333333334</v>
      </c>
      <c r="AE30">
        <f t="shared" si="75"/>
        <v>0.53055555555555556</v>
      </c>
      <c r="AF30" t="s">
        <v>218</v>
      </c>
      <c r="AG30">
        <v>26</v>
      </c>
      <c r="AH30">
        <v>14</v>
      </c>
      <c r="AI30">
        <v>7</v>
      </c>
      <c r="AJ30">
        <v>312</v>
      </c>
      <c r="AK30">
        <v>368</v>
      </c>
      <c r="AL30" t="s">
        <v>218</v>
      </c>
      <c r="AM30">
        <v>0</v>
      </c>
      <c r="AN30">
        <v>322</v>
      </c>
      <c r="AO30">
        <f t="shared" si="76"/>
        <v>720</v>
      </c>
      <c r="AP30">
        <f t="shared" si="77"/>
        <v>3.6111111111111108E-2</v>
      </c>
      <c r="AQ30">
        <f t="shared" si="78"/>
        <v>1.9444444444444445E-2</v>
      </c>
      <c r="AR30">
        <f t="shared" si="79"/>
        <v>0.43333333333333335</v>
      </c>
      <c r="AS30">
        <f t="shared" si="80"/>
        <v>0.51111111111111107</v>
      </c>
      <c r="AT30" t="s">
        <v>218</v>
      </c>
      <c r="AU30">
        <v>26</v>
      </c>
      <c r="AV30">
        <v>10</v>
      </c>
      <c r="AW30">
        <v>1</v>
      </c>
      <c r="AX30">
        <v>330</v>
      </c>
      <c r="AY30">
        <v>277</v>
      </c>
      <c r="AZ30" t="s">
        <v>218</v>
      </c>
      <c r="BA30">
        <v>0</v>
      </c>
      <c r="BB30">
        <v>263</v>
      </c>
      <c r="BC30">
        <f t="shared" si="81"/>
        <v>643</v>
      </c>
      <c r="BD30">
        <f t="shared" si="82"/>
        <v>4.0435458786936239E-2</v>
      </c>
      <c r="BE30">
        <f t="shared" si="83"/>
        <v>1.5552099533437015E-2</v>
      </c>
      <c r="BF30">
        <f t="shared" si="84"/>
        <v>0.51321928460342148</v>
      </c>
      <c r="BG30">
        <f t="shared" si="85"/>
        <v>0.4307931570762053</v>
      </c>
      <c r="BH30" t="s">
        <v>218</v>
      </c>
      <c r="BI30">
        <v>13</v>
      </c>
      <c r="BJ30">
        <v>2</v>
      </c>
      <c r="BK30">
        <v>1</v>
      </c>
      <c r="BL30">
        <v>276</v>
      </c>
      <c r="BM30">
        <v>321</v>
      </c>
      <c r="BN30" t="s">
        <v>218</v>
      </c>
      <c r="BO30">
        <v>0</v>
      </c>
      <c r="BP30">
        <v>298</v>
      </c>
      <c r="BQ30">
        <f t="shared" si="86"/>
        <v>612</v>
      </c>
      <c r="BR30">
        <f t="shared" si="87"/>
        <v>2.1241830065359478E-2</v>
      </c>
      <c r="BS30">
        <f t="shared" si="88"/>
        <v>3.2679738562091504E-3</v>
      </c>
      <c r="BT30">
        <f t="shared" si="89"/>
        <v>0.45098039215686275</v>
      </c>
      <c r="BU30">
        <f t="shared" si="90"/>
        <v>0.52450980392156865</v>
      </c>
      <c r="BV30" t="s">
        <v>218</v>
      </c>
      <c r="BW30">
        <v>20</v>
      </c>
      <c r="BX30">
        <v>15</v>
      </c>
      <c r="BY30">
        <v>4</v>
      </c>
      <c r="BZ30">
        <v>271</v>
      </c>
      <c r="CA30">
        <v>230</v>
      </c>
      <c r="CB30" t="s">
        <v>218</v>
      </c>
      <c r="CC30">
        <v>0</v>
      </c>
      <c r="CD30">
        <v>207</v>
      </c>
      <c r="CE30">
        <v>9</v>
      </c>
      <c r="CF30">
        <v>83</v>
      </c>
      <c r="CG30">
        <v>60</v>
      </c>
      <c r="CH30">
        <v>15</v>
      </c>
      <c r="CI30">
        <v>294</v>
      </c>
      <c r="CJ30">
        <v>150</v>
      </c>
      <c r="CK30">
        <v>15</v>
      </c>
      <c r="CL30">
        <f t="shared" si="91"/>
        <v>545</v>
      </c>
      <c r="CM30">
        <f t="shared" si="92"/>
        <v>3.669724770642202E-2</v>
      </c>
      <c r="CN30">
        <f t="shared" si="93"/>
        <v>2.7522935779816515E-2</v>
      </c>
      <c r="CO30">
        <f t="shared" si="94"/>
        <v>0.49724770642201838</v>
      </c>
      <c r="CP30">
        <f t="shared" si="95"/>
        <v>0.42201834862385323</v>
      </c>
      <c r="CQ30" t="s">
        <v>218</v>
      </c>
      <c r="CR30">
        <f t="shared" si="96"/>
        <v>1.6513761467889909E-2</v>
      </c>
      <c r="CS30">
        <v>28</v>
      </c>
      <c r="CT30">
        <v>10</v>
      </c>
      <c r="CU30">
        <v>2</v>
      </c>
      <c r="CV30">
        <v>242</v>
      </c>
      <c r="CW30">
        <v>229</v>
      </c>
      <c r="CX30" t="s">
        <v>218</v>
      </c>
      <c r="CY30">
        <v>0</v>
      </c>
      <c r="CZ30">
        <v>187</v>
      </c>
      <c r="DA30">
        <v>19</v>
      </c>
      <c r="DB30">
        <v>72</v>
      </c>
      <c r="DC30">
        <v>102</v>
      </c>
      <c r="DD30">
        <v>10</v>
      </c>
      <c r="DE30">
        <v>231</v>
      </c>
      <c r="DF30">
        <v>134</v>
      </c>
      <c r="DG30">
        <v>25</v>
      </c>
      <c r="DH30">
        <f t="shared" si="97"/>
        <v>528</v>
      </c>
      <c r="DI30">
        <f t="shared" si="98"/>
        <v>5.3030303030303032E-2</v>
      </c>
      <c r="DJ30">
        <f t="shared" si="99"/>
        <v>1.893939393939394E-2</v>
      </c>
      <c r="DK30">
        <f t="shared" si="100"/>
        <v>0.45833333333333331</v>
      </c>
      <c r="DL30">
        <f t="shared" si="101"/>
        <v>0.43371212121212122</v>
      </c>
      <c r="DM30" t="s">
        <v>218</v>
      </c>
      <c r="DN30">
        <f t="shared" si="102"/>
        <v>3.5984848484848488E-2</v>
      </c>
      <c r="DO30">
        <v>23</v>
      </c>
      <c r="DP30">
        <v>14</v>
      </c>
      <c r="DQ30">
        <v>6</v>
      </c>
      <c r="DR30">
        <v>249</v>
      </c>
      <c r="DS30">
        <v>182</v>
      </c>
      <c r="DT30" t="s">
        <v>218</v>
      </c>
      <c r="DU30">
        <v>0</v>
      </c>
      <c r="DV30">
        <v>163</v>
      </c>
      <c r="DW30">
        <v>5</v>
      </c>
      <c r="DX30">
        <v>73</v>
      </c>
      <c r="DY30">
        <v>66</v>
      </c>
      <c r="DZ30">
        <v>14</v>
      </c>
      <c r="EA30">
        <v>250</v>
      </c>
      <c r="EB30">
        <v>107</v>
      </c>
      <c r="EC30">
        <v>26</v>
      </c>
      <c r="ED30">
        <f t="shared" si="103"/>
        <v>473</v>
      </c>
      <c r="EE30">
        <f t="shared" si="104"/>
        <v>4.8625792811839326E-2</v>
      </c>
      <c r="EF30">
        <f t="shared" si="105"/>
        <v>2.9598308668076109E-2</v>
      </c>
      <c r="EG30">
        <f t="shared" si="106"/>
        <v>0.52642706131078221</v>
      </c>
      <c r="EH30">
        <f t="shared" si="107"/>
        <v>0.38477801268498946</v>
      </c>
      <c r="EI30" t="s">
        <v>218</v>
      </c>
      <c r="EJ30">
        <f t="shared" si="108"/>
        <v>1.0570824524312896E-2</v>
      </c>
      <c r="EK30">
        <v>55</v>
      </c>
      <c r="EL30">
        <v>14</v>
      </c>
      <c r="EM30">
        <v>5</v>
      </c>
      <c r="EN30">
        <v>239</v>
      </c>
      <c r="EO30">
        <v>237</v>
      </c>
      <c r="EP30" t="s">
        <v>218</v>
      </c>
      <c r="EQ30">
        <v>0</v>
      </c>
      <c r="ER30">
        <v>190</v>
      </c>
      <c r="ES30">
        <v>7</v>
      </c>
      <c r="EU30">
        <v>82</v>
      </c>
      <c r="EV30">
        <v>14</v>
      </c>
      <c r="EW30">
        <v>246</v>
      </c>
      <c r="EX30">
        <v>175</v>
      </c>
      <c r="EY30">
        <v>14</v>
      </c>
      <c r="EZ30">
        <f t="shared" si="109"/>
        <v>552</v>
      </c>
      <c r="FA30">
        <f t="shared" si="110"/>
        <v>9.9637681159420288E-2</v>
      </c>
      <c r="FB30">
        <f t="shared" si="111"/>
        <v>2.5362318840579712E-2</v>
      </c>
      <c r="FC30">
        <f t="shared" si="112"/>
        <v>0.4329710144927536</v>
      </c>
      <c r="FD30">
        <f t="shared" si="113"/>
        <v>0.42934782608695654</v>
      </c>
      <c r="FE30" t="s">
        <v>218</v>
      </c>
      <c r="FF30">
        <f t="shared" si="114"/>
        <v>1.2681159420289856E-2</v>
      </c>
      <c r="FG30">
        <v>42.2</v>
      </c>
      <c r="FH30">
        <v>76</v>
      </c>
      <c r="FI30">
        <v>3.7999999999999999E-2</v>
      </c>
      <c r="FJ30">
        <v>62305</v>
      </c>
      <c r="FK30">
        <v>0.15440000000000001</v>
      </c>
      <c r="FL30">
        <v>0.83460000000000001</v>
      </c>
      <c r="FM30">
        <v>0.15920000000000001</v>
      </c>
      <c r="FN30">
        <v>0.1066</v>
      </c>
      <c r="FO30">
        <v>0.1767</v>
      </c>
      <c r="FP30">
        <v>61</v>
      </c>
      <c r="FQ30">
        <v>12</v>
      </c>
      <c r="FR30">
        <v>200</v>
      </c>
      <c r="FS30">
        <v>171</v>
      </c>
      <c r="FT30" t="s">
        <v>218</v>
      </c>
      <c r="FU30">
        <v>19</v>
      </c>
      <c r="FV30">
        <f t="shared" si="49"/>
        <v>463</v>
      </c>
      <c r="FW30" s="12">
        <f t="shared" si="50"/>
        <v>0.13174946004319654</v>
      </c>
      <c r="FX30" s="12">
        <f t="shared" si="51"/>
        <v>2.591792656587473E-2</v>
      </c>
      <c r="FY30" s="12">
        <f t="shared" si="52"/>
        <v>0.43196544276457882</v>
      </c>
      <c r="FZ30" s="12">
        <f t="shared" si="53"/>
        <v>0.36933045356371491</v>
      </c>
      <c r="GA30" t="s">
        <v>218</v>
      </c>
      <c r="GB30" s="12">
        <f t="shared" si="54"/>
        <v>4.1036717062634988E-2</v>
      </c>
      <c r="GC30">
        <v>48</v>
      </c>
      <c r="GD30">
        <v>12</v>
      </c>
      <c r="GE30">
        <v>191</v>
      </c>
      <c r="GF30">
        <v>203</v>
      </c>
      <c r="GG30" t="s">
        <v>218</v>
      </c>
      <c r="GH30">
        <v>13</v>
      </c>
      <c r="GI30">
        <f t="shared" si="55"/>
        <v>467</v>
      </c>
      <c r="GJ30">
        <f t="shared" si="56"/>
        <v>0.10278372591006424</v>
      </c>
      <c r="GK30">
        <f t="shared" si="57"/>
        <v>2.569593147751606E-2</v>
      </c>
      <c r="GL30">
        <f t="shared" si="58"/>
        <v>0.4089935760171306</v>
      </c>
      <c r="GM30">
        <f t="shared" si="59"/>
        <v>0.43468950749464669</v>
      </c>
      <c r="GN30" t="s">
        <v>218</v>
      </c>
      <c r="GO30">
        <f t="shared" si="60"/>
        <v>2.7837259100642397E-2</v>
      </c>
      <c r="GP30">
        <v>74</v>
      </c>
      <c r="GQ30">
        <v>12</v>
      </c>
      <c r="GR30">
        <v>209</v>
      </c>
      <c r="GS30">
        <v>139</v>
      </c>
      <c r="GT30" t="s">
        <v>218</v>
      </c>
      <c r="GU30">
        <v>24</v>
      </c>
      <c r="GV30">
        <f t="shared" si="61"/>
        <v>458</v>
      </c>
      <c r="GW30">
        <f t="shared" si="62"/>
        <v>0.16157205240174671</v>
      </c>
      <c r="GX30">
        <f t="shared" si="63"/>
        <v>2.6200873362445413E-2</v>
      </c>
      <c r="GY30">
        <f t="shared" si="64"/>
        <v>0.45633187772925765</v>
      </c>
      <c r="GZ30">
        <f t="shared" si="65"/>
        <v>0.30349344978165937</v>
      </c>
      <c r="HA30" t="s">
        <v>218</v>
      </c>
      <c r="HB30">
        <f t="shared" si="66"/>
        <v>5.2401746724890827E-2</v>
      </c>
    </row>
    <row r="31" spans="1:210">
      <c r="A31" t="s">
        <v>294</v>
      </c>
      <c r="B31" t="s">
        <v>214</v>
      </c>
      <c r="C31" t="s">
        <v>295</v>
      </c>
      <c r="D31" t="s">
        <v>259</v>
      </c>
      <c r="E31" t="s">
        <v>261</v>
      </c>
      <c r="F31">
        <v>1</v>
      </c>
      <c r="G31">
        <v>1</v>
      </c>
      <c r="H31">
        <v>1</v>
      </c>
      <c r="I31">
        <v>42</v>
      </c>
      <c r="J31">
        <v>75</v>
      </c>
      <c r="K31" t="s">
        <v>218</v>
      </c>
      <c r="L31">
        <v>75</v>
      </c>
      <c r="M31">
        <f t="shared" si="0"/>
        <v>119</v>
      </c>
      <c r="N31">
        <f t="shared" si="67"/>
        <v>8.4033613445378148E-3</v>
      </c>
      <c r="O31">
        <f t="shared" si="68"/>
        <v>8.4033613445378148E-3</v>
      </c>
      <c r="P31">
        <f t="shared" si="69"/>
        <v>0.35294117647058826</v>
      </c>
      <c r="Q31">
        <f t="shared" si="70"/>
        <v>0.63025210084033612</v>
      </c>
      <c r="R31" t="s">
        <v>218</v>
      </c>
      <c r="S31">
        <v>8</v>
      </c>
      <c r="T31">
        <v>6</v>
      </c>
      <c r="U31">
        <v>6</v>
      </c>
      <c r="V31">
        <v>119</v>
      </c>
      <c r="W31">
        <v>183</v>
      </c>
      <c r="X31" t="s">
        <v>218</v>
      </c>
      <c r="Y31">
        <v>0</v>
      </c>
      <c r="Z31">
        <v>190</v>
      </c>
      <c r="AA31">
        <f t="shared" si="71"/>
        <v>316</v>
      </c>
      <c r="AB31">
        <f t="shared" si="72"/>
        <v>2.5316455696202531E-2</v>
      </c>
      <c r="AC31">
        <f t="shared" si="73"/>
        <v>1.8987341772151899E-2</v>
      </c>
      <c r="AD31">
        <f t="shared" si="74"/>
        <v>0.37658227848101267</v>
      </c>
      <c r="AE31">
        <f t="shared" si="75"/>
        <v>0.57911392405063289</v>
      </c>
      <c r="AF31" t="s">
        <v>218</v>
      </c>
      <c r="AG31">
        <v>2</v>
      </c>
      <c r="AH31">
        <v>7</v>
      </c>
      <c r="AI31">
        <v>4</v>
      </c>
      <c r="AJ31">
        <v>134</v>
      </c>
      <c r="AK31">
        <v>179</v>
      </c>
      <c r="AL31" t="s">
        <v>218</v>
      </c>
      <c r="AM31">
        <v>0</v>
      </c>
      <c r="AN31">
        <v>230</v>
      </c>
      <c r="AO31">
        <f t="shared" si="76"/>
        <v>322</v>
      </c>
      <c r="AP31">
        <f t="shared" si="77"/>
        <v>6.2111801242236021E-3</v>
      </c>
      <c r="AQ31">
        <f t="shared" si="78"/>
        <v>2.1739130434782608E-2</v>
      </c>
      <c r="AR31">
        <f t="shared" si="79"/>
        <v>0.41614906832298137</v>
      </c>
      <c r="AS31">
        <f t="shared" si="80"/>
        <v>0.55590062111801242</v>
      </c>
      <c r="AT31" t="s">
        <v>218</v>
      </c>
      <c r="AU31">
        <v>4</v>
      </c>
      <c r="AV31">
        <v>11</v>
      </c>
      <c r="AW31">
        <v>10</v>
      </c>
      <c r="AX31">
        <v>168</v>
      </c>
      <c r="AY31">
        <v>218</v>
      </c>
      <c r="AZ31" t="s">
        <v>218</v>
      </c>
      <c r="BA31">
        <v>0</v>
      </c>
      <c r="BB31">
        <v>220</v>
      </c>
      <c r="BC31">
        <f t="shared" si="81"/>
        <v>401</v>
      </c>
      <c r="BD31">
        <f t="shared" si="82"/>
        <v>9.9750623441396506E-3</v>
      </c>
      <c r="BE31">
        <f t="shared" si="83"/>
        <v>2.7431421446384038E-2</v>
      </c>
      <c r="BF31">
        <f t="shared" si="84"/>
        <v>0.41895261845386533</v>
      </c>
      <c r="BG31">
        <f t="shared" si="85"/>
        <v>0.54364089775561097</v>
      </c>
      <c r="BH31" t="s">
        <v>218</v>
      </c>
      <c r="BI31">
        <v>2</v>
      </c>
      <c r="BJ31">
        <v>2</v>
      </c>
      <c r="BK31">
        <v>2</v>
      </c>
      <c r="BL31">
        <v>67</v>
      </c>
      <c r="BM31">
        <v>126</v>
      </c>
      <c r="BN31" t="s">
        <v>218</v>
      </c>
      <c r="BO31">
        <v>0</v>
      </c>
      <c r="BP31">
        <v>130</v>
      </c>
      <c r="BQ31">
        <f t="shared" si="86"/>
        <v>197</v>
      </c>
      <c r="BR31">
        <f t="shared" si="87"/>
        <v>1.015228426395939E-2</v>
      </c>
      <c r="BS31">
        <f t="shared" si="88"/>
        <v>1.015228426395939E-2</v>
      </c>
      <c r="BT31">
        <f t="shared" si="89"/>
        <v>0.34010152284263961</v>
      </c>
      <c r="BU31">
        <f t="shared" si="90"/>
        <v>0.63959390862944165</v>
      </c>
      <c r="BV31" t="s">
        <v>218</v>
      </c>
      <c r="BW31">
        <v>4</v>
      </c>
      <c r="BX31">
        <v>2</v>
      </c>
      <c r="BY31">
        <v>2</v>
      </c>
      <c r="BZ31">
        <v>63</v>
      </c>
      <c r="CA31">
        <v>101</v>
      </c>
      <c r="CB31" t="s">
        <v>218</v>
      </c>
      <c r="CC31">
        <v>0</v>
      </c>
      <c r="CD31">
        <v>88</v>
      </c>
      <c r="CE31">
        <v>0</v>
      </c>
      <c r="CF31">
        <v>19</v>
      </c>
      <c r="CG31">
        <v>7</v>
      </c>
      <c r="CH31">
        <v>2</v>
      </c>
      <c r="CI31">
        <v>80</v>
      </c>
      <c r="CJ31">
        <v>89</v>
      </c>
      <c r="CK31">
        <v>0</v>
      </c>
      <c r="CL31">
        <f t="shared" si="91"/>
        <v>170</v>
      </c>
      <c r="CM31">
        <f t="shared" si="92"/>
        <v>2.3529411764705882E-2</v>
      </c>
      <c r="CN31">
        <f t="shared" si="93"/>
        <v>1.1764705882352941E-2</v>
      </c>
      <c r="CO31">
        <f t="shared" si="94"/>
        <v>0.37058823529411766</v>
      </c>
      <c r="CP31">
        <f t="shared" si="95"/>
        <v>0.59411764705882353</v>
      </c>
      <c r="CQ31" t="s">
        <v>218</v>
      </c>
      <c r="CR31">
        <f t="shared" si="96"/>
        <v>0</v>
      </c>
      <c r="CX31" t="s">
        <v>218</v>
      </c>
      <c r="DH31">
        <f t="shared" si="97"/>
        <v>0</v>
      </c>
      <c r="DI31" t="e">
        <f t="shared" si="98"/>
        <v>#DIV/0!</v>
      </c>
      <c r="DJ31" t="e">
        <f t="shared" si="99"/>
        <v>#DIV/0!</v>
      </c>
      <c r="DK31" t="e">
        <f t="shared" si="100"/>
        <v>#DIV/0!</v>
      </c>
      <c r="DL31" t="e">
        <f t="shared" si="101"/>
        <v>#DIV/0!</v>
      </c>
      <c r="DM31" t="s">
        <v>218</v>
      </c>
      <c r="DN31" t="e">
        <f t="shared" si="102"/>
        <v>#DIV/0!</v>
      </c>
      <c r="DO31">
        <v>0</v>
      </c>
      <c r="DP31">
        <v>0</v>
      </c>
      <c r="DQ31">
        <v>0</v>
      </c>
      <c r="DR31">
        <v>0</v>
      </c>
      <c r="DS31">
        <v>18</v>
      </c>
      <c r="DT31" t="s">
        <v>218</v>
      </c>
      <c r="DU31">
        <v>0</v>
      </c>
      <c r="DV31">
        <v>18</v>
      </c>
      <c r="DW31">
        <v>0</v>
      </c>
      <c r="DX31">
        <v>0</v>
      </c>
      <c r="DY31">
        <v>0</v>
      </c>
      <c r="DZ31">
        <v>1</v>
      </c>
      <c r="EA31">
        <v>0</v>
      </c>
      <c r="EB31">
        <v>17</v>
      </c>
      <c r="EC31">
        <v>0</v>
      </c>
      <c r="ED31">
        <f t="shared" si="103"/>
        <v>18</v>
      </c>
      <c r="EE31">
        <f t="shared" si="104"/>
        <v>0</v>
      </c>
      <c r="EF31">
        <f t="shared" si="105"/>
        <v>0</v>
      </c>
      <c r="EG31">
        <f t="shared" si="106"/>
        <v>0</v>
      </c>
      <c r="EH31">
        <f t="shared" si="107"/>
        <v>1</v>
      </c>
      <c r="EI31" t="s">
        <v>218</v>
      </c>
      <c r="EJ31">
        <f t="shared" si="108"/>
        <v>0</v>
      </c>
      <c r="EK31">
        <v>5</v>
      </c>
      <c r="EL31">
        <v>3</v>
      </c>
      <c r="EM31">
        <v>2</v>
      </c>
      <c r="EN31">
        <v>115</v>
      </c>
      <c r="EO31">
        <v>168</v>
      </c>
      <c r="EP31" t="s">
        <v>218</v>
      </c>
      <c r="EQ31">
        <v>0</v>
      </c>
      <c r="ER31">
        <v>170</v>
      </c>
      <c r="ES31">
        <v>0</v>
      </c>
      <c r="EU31">
        <v>8</v>
      </c>
      <c r="EV31">
        <v>4</v>
      </c>
      <c r="EW31">
        <v>107</v>
      </c>
      <c r="EX31">
        <v>158</v>
      </c>
      <c r="EY31">
        <v>0</v>
      </c>
      <c r="EZ31">
        <f t="shared" si="109"/>
        <v>291</v>
      </c>
      <c r="FA31">
        <f t="shared" si="110"/>
        <v>1.7182130584192441E-2</v>
      </c>
      <c r="FB31">
        <f t="shared" si="111"/>
        <v>1.0309278350515464E-2</v>
      </c>
      <c r="FC31">
        <f t="shared" si="112"/>
        <v>0.3951890034364261</v>
      </c>
      <c r="FD31">
        <f t="shared" si="113"/>
        <v>0.57731958762886593</v>
      </c>
      <c r="FE31" t="s">
        <v>218</v>
      </c>
      <c r="FF31">
        <f t="shared" si="114"/>
        <v>0</v>
      </c>
      <c r="FG31">
        <v>18.399999999999999</v>
      </c>
      <c r="FH31">
        <v>164</v>
      </c>
      <c r="FI31">
        <v>3.2899999999999999E-2</v>
      </c>
      <c r="FJ31">
        <v>99609</v>
      </c>
      <c r="FK31">
        <v>0.10199999999999999</v>
      </c>
      <c r="FL31">
        <v>0.89959999999999996</v>
      </c>
      <c r="FM31">
        <v>0.21149999999999999</v>
      </c>
      <c r="FN31">
        <v>0.21340000000000001</v>
      </c>
      <c r="FO31">
        <v>0.2079</v>
      </c>
      <c r="FP31">
        <v>8</v>
      </c>
      <c r="FQ31">
        <v>6</v>
      </c>
      <c r="FR31">
        <v>0</v>
      </c>
      <c r="FS31">
        <v>159</v>
      </c>
      <c r="FT31" t="s">
        <v>218</v>
      </c>
      <c r="FU31">
        <v>0</v>
      </c>
      <c r="FV31">
        <f t="shared" si="49"/>
        <v>173</v>
      </c>
      <c r="FW31" s="12">
        <f t="shared" si="50"/>
        <v>4.6242774566473986E-2</v>
      </c>
      <c r="FX31" s="12">
        <f t="shared" si="51"/>
        <v>3.4682080924855488E-2</v>
      </c>
      <c r="FY31" s="12">
        <f t="shared" si="52"/>
        <v>0</v>
      </c>
      <c r="FZ31" s="12">
        <f t="shared" si="53"/>
        <v>0.91907514450867056</v>
      </c>
      <c r="GA31" t="s">
        <v>218</v>
      </c>
      <c r="GB31" s="12">
        <f t="shared" si="54"/>
        <v>0</v>
      </c>
      <c r="GC31">
        <v>7</v>
      </c>
      <c r="GD31">
        <v>6</v>
      </c>
      <c r="GE31">
        <v>0</v>
      </c>
      <c r="GF31">
        <v>159</v>
      </c>
      <c r="GG31" t="s">
        <v>218</v>
      </c>
      <c r="GH31">
        <v>0</v>
      </c>
      <c r="GI31">
        <f t="shared" si="55"/>
        <v>172</v>
      </c>
      <c r="GJ31">
        <f t="shared" si="56"/>
        <v>4.0697674418604654E-2</v>
      </c>
      <c r="GK31">
        <f t="shared" si="57"/>
        <v>3.4883720930232558E-2</v>
      </c>
      <c r="GL31">
        <f t="shared" si="58"/>
        <v>0</v>
      </c>
      <c r="GM31">
        <f t="shared" si="59"/>
        <v>0.92441860465116277</v>
      </c>
      <c r="GN31" t="s">
        <v>218</v>
      </c>
      <c r="GO31">
        <f t="shared" si="60"/>
        <v>0</v>
      </c>
      <c r="GP31">
        <v>8</v>
      </c>
      <c r="GQ31">
        <v>5</v>
      </c>
      <c r="GR31">
        <v>0</v>
      </c>
      <c r="GS31">
        <v>158</v>
      </c>
      <c r="GT31" t="s">
        <v>218</v>
      </c>
      <c r="GU31">
        <v>0</v>
      </c>
      <c r="GV31">
        <f t="shared" si="61"/>
        <v>171</v>
      </c>
      <c r="GW31">
        <f t="shared" si="62"/>
        <v>4.6783625730994149E-2</v>
      </c>
      <c r="GX31">
        <f t="shared" si="63"/>
        <v>2.9239766081871343E-2</v>
      </c>
      <c r="GY31">
        <f t="shared" si="64"/>
        <v>0</v>
      </c>
      <c r="GZ31">
        <f t="shared" si="65"/>
        <v>0.92397660818713445</v>
      </c>
      <c r="HA31" t="s">
        <v>218</v>
      </c>
      <c r="HB31">
        <f t="shared" si="66"/>
        <v>0</v>
      </c>
    </row>
    <row r="32" spans="1:210">
      <c r="A32" t="s">
        <v>296</v>
      </c>
      <c r="B32" t="s">
        <v>214</v>
      </c>
      <c r="C32" t="s">
        <v>297</v>
      </c>
      <c r="D32" t="s">
        <v>298</v>
      </c>
      <c r="E32" t="s">
        <v>299</v>
      </c>
      <c r="F32">
        <v>31</v>
      </c>
      <c r="G32">
        <v>86</v>
      </c>
      <c r="H32">
        <v>83</v>
      </c>
      <c r="I32">
        <v>241</v>
      </c>
      <c r="J32">
        <v>312</v>
      </c>
      <c r="K32" t="s">
        <v>218</v>
      </c>
      <c r="L32">
        <v>278</v>
      </c>
      <c r="M32">
        <f t="shared" si="0"/>
        <v>670</v>
      </c>
      <c r="N32">
        <f t="shared" si="67"/>
        <v>4.6268656716417909E-2</v>
      </c>
      <c r="O32">
        <f t="shared" si="68"/>
        <v>0.12835820895522387</v>
      </c>
      <c r="P32">
        <f t="shared" si="69"/>
        <v>0.35970149253731343</v>
      </c>
      <c r="Q32">
        <f t="shared" si="70"/>
        <v>0.46567164179104475</v>
      </c>
      <c r="R32" t="s">
        <v>218</v>
      </c>
      <c r="S32">
        <v>57</v>
      </c>
      <c r="T32">
        <v>92</v>
      </c>
      <c r="U32">
        <v>90</v>
      </c>
      <c r="V32">
        <v>142</v>
      </c>
      <c r="W32">
        <v>292</v>
      </c>
      <c r="X32" t="s">
        <v>218</v>
      </c>
      <c r="Y32">
        <v>0</v>
      </c>
      <c r="Z32">
        <v>235</v>
      </c>
      <c r="AA32">
        <f t="shared" si="71"/>
        <v>583</v>
      </c>
      <c r="AB32">
        <f t="shared" si="72"/>
        <v>9.7770154373927956E-2</v>
      </c>
      <c r="AC32">
        <f t="shared" si="73"/>
        <v>0.15780445969125215</v>
      </c>
      <c r="AD32">
        <f t="shared" si="74"/>
        <v>0.24356775300171526</v>
      </c>
      <c r="AE32">
        <f t="shared" si="75"/>
        <v>0.50085763293310459</v>
      </c>
      <c r="AF32" t="s">
        <v>218</v>
      </c>
      <c r="AG32">
        <v>14</v>
      </c>
      <c r="AH32">
        <v>78</v>
      </c>
      <c r="AI32">
        <v>68</v>
      </c>
      <c r="AJ32">
        <v>161</v>
      </c>
      <c r="AK32">
        <v>260</v>
      </c>
      <c r="AL32" t="s">
        <v>218</v>
      </c>
      <c r="AM32">
        <v>0</v>
      </c>
      <c r="AN32">
        <v>234</v>
      </c>
      <c r="AO32">
        <f t="shared" si="76"/>
        <v>513</v>
      </c>
      <c r="AP32">
        <f t="shared" si="77"/>
        <v>2.7290448343079921E-2</v>
      </c>
      <c r="AQ32">
        <f t="shared" si="78"/>
        <v>0.15204678362573099</v>
      </c>
      <c r="AR32">
        <f t="shared" si="79"/>
        <v>0.31384015594541909</v>
      </c>
      <c r="AS32">
        <f t="shared" si="80"/>
        <v>0.50682261208576995</v>
      </c>
      <c r="AT32" t="s">
        <v>218</v>
      </c>
      <c r="AU32">
        <v>17</v>
      </c>
      <c r="AV32">
        <v>62</v>
      </c>
      <c r="AW32">
        <v>61</v>
      </c>
      <c r="AX32">
        <v>164</v>
      </c>
      <c r="AY32">
        <v>337</v>
      </c>
      <c r="AZ32" t="s">
        <v>218</v>
      </c>
      <c r="BA32">
        <v>0</v>
      </c>
      <c r="BB32">
        <v>331</v>
      </c>
      <c r="BC32">
        <f t="shared" si="81"/>
        <v>580</v>
      </c>
      <c r="BD32">
        <f t="shared" si="82"/>
        <v>2.9310344827586206E-2</v>
      </c>
      <c r="BE32">
        <f t="shared" si="83"/>
        <v>0.10689655172413794</v>
      </c>
      <c r="BF32">
        <f t="shared" si="84"/>
        <v>0.28275862068965518</v>
      </c>
      <c r="BG32">
        <f t="shared" si="85"/>
        <v>0.58103448275862069</v>
      </c>
      <c r="BH32" t="s">
        <v>218</v>
      </c>
      <c r="BI32">
        <v>10</v>
      </c>
      <c r="BJ32">
        <v>24</v>
      </c>
      <c r="BK32">
        <v>23</v>
      </c>
      <c r="BL32">
        <v>86</v>
      </c>
      <c r="BM32">
        <v>185</v>
      </c>
      <c r="BN32" t="s">
        <v>218</v>
      </c>
      <c r="BO32">
        <v>0</v>
      </c>
      <c r="BP32">
        <v>173</v>
      </c>
      <c r="BQ32">
        <f t="shared" si="86"/>
        <v>305</v>
      </c>
      <c r="BR32">
        <f t="shared" si="87"/>
        <v>3.2786885245901641E-2</v>
      </c>
      <c r="BS32">
        <f t="shared" si="88"/>
        <v>7.8688524590163941E-2</v>
      </c>
      <c r="BT32">
        <f t="shared" si="89"/>
        <v>0.28196721311475409</v>
      </c>
      <c r="BU32">
        <f t="shared" si="90"/>
        <v>0.60655737704918034</v>
      </c>
      <c r="BV32" t="s">
        <v>218</v>
      </c>
      <c r="BW32">
        <v>7</v>
      </c>
      <c r="BX32">
        <v>24</v>
      </c>
      <c r="BY32">
        <v>22</v>
      </c>
      <c r="BZ32">
        <v>85</v>
      </c>
      <c r="CA32">
        <v>181</v>
      </c>
      <c r="CB32" t="s">
        <v>218</v>
      </c>
      <c r="CC32">
        <v>0</v>
      </c>
      <c r="CD32">
        <v>161</v>
      </c>
      <c r="CE32">
        <v>2</v>
      </c>
      <c r="CF32">
        <v>30</v>
      </c>
      <c r="CG32">
        <v>14</v>
      </c>
      <c r="CH32">
        <v>23</v>
      </c>
      <c r="CI32">
        <v>82</v>
      </c>
      <c r="CJ32">
        <v>167</v>
      </c>
      <c r="CK32">
        <v>2</v>
      </c>
      <c r="CL32">
        <f t="shared" si="91"/>
        <v>299</v>
      </c>
      <c r="CM32">
        <f t="shared" si="92"/>
        <v>2.3411371237458192E-2</v>
      </c>
      <c r="CN32">
        <f t="shared" si="93"/>
        <v>8.0267558528428096E-2</v>
      </c>
      <c r="CO32">
        <f t="shared" si="94"/>
        <v>0.28428093645484948</v>
      </c>
      <c r="CP32">
        <f t="shared" si="95"/>
        <v>0.60535117056856191</v>
      </c>
      <c r="CQ32" t="s">
        <v>218</v>
      </c>
      <c r="CR32">
        <f t="shared" si="96"/>
        <v>6.688963210702341E-3</v>
      </c>
      <c r="CS32">
        <v>23</v>
      </c>
      <c r="CT32">
        <v>28</v>
      </c>
      <c r="CU32">
        <v>24</v>
      </c>
      <c r="CV32">
        <v>89</v>
      </c>
      <c r="CW32">
        <v>172</v>
      </c>
      <c r="CX32" t="s">
        <v>218</v>
      </c>
      <c r="CY32">
        <v>0</v>
      </c>
      <c r="CZ32">
        <v>168</v>
      </c>
      <c r="DA32">
        <v>3</v>
      </c>
      <c r="DB32">
        <v>12</v>
      </c>
      <c r="DC32">
        <v>22</v>
      </c>
      <c r="DD32">
        <v>30</v>
      </c>
      <c r="DE32">
        <v>94</v>
      </c>
      <c r="DF32">
        <v>149</v>
      </c>
      <c r="DG32">
        <v>3</v>
      </c>
      <c r="DH32">
        <f t="shared" si="97"/>
        <v>315</v>
      </c>
      <c r="DI32">
        <f t="shared" si="98"/>
        <v>7.301587301587302E-2</v>
      </c>
      <c r="DJ32">
        <f t="shared" si="99"/>
        <v>8.8888888888888892E-2</v>
      </c>
      <c r="DK32">
        <f t="shared" si="100"/>
        <v>0.28253968253968254</v>
      </c>
      <c r="DL32">
        <f t="shared" si="101"/>
        <v>0.54603174603174598</v>
      </c>
      <c r="DM32" t="s">
        <v>218</v>
      </c>
      <c r="DN32">
        <f t="shared" si="102"/>
        <v>9.5238095238095247E-3</v>
      </c>
      <c r="DO32">
        <v>8</v>
      </c>
      <c r="DP32">
        <v>16</v>
      </c>
      <c r="DQ32">
        <v>12</v>
      </c>
      <c r="DR32">
        <v>49</v>
      </c>
      <c r="DS32">
        <v>155</v>
      </c>
      <c r="DT32" t="s">
        <v>218</v>
      </c>
      <c r="DU32">
        <v>0</v>
      </c>
      <c r="DV32">
        <v>147</v>
      </c>
      <c r="DW32">
        <v>2</v>
      </c>
      <c r="DX32">
        <v>14</v>
      </c>
      <c r="DY32">
        <v>24</v>
      </c>
      <c r="DZ32">
        <v>30</v>
      </c>
      <c r="EA32">
        <v>73</v>
      </c>
      <c r="EB32">
        <v>107</v>
      </c>
      <c r="EC32">
        <v>2</v>
      </c>
      <c r="ED32">
        <f t="shared" si="103"/>
        <v>230</v>
      </c>
      <c r="EE32">
        <f t="shared" si="104"/>
        <v>3.4782608695652174E-2</v>
      </c>
      <c r="EF32">
        <f t="shared" si="105"/>
        <v>6.9565217391304349E-2</v>
      </c>
      <c r="EG32">
        <f t="shared" si="106"/>
        <v>0.21304347826086956</v>
      </c>
      <c r="EH32">
        <f t="shared" si="107"/>
        <v>0.67391304347826086</v>
      </c>
      <c r="EI32" t="s">
        <v>218</v>
      </c>
      <c r="EJ32">
        <f t="shared" si="108"/>
        <v>8.6956521739130436E-3</v>
      </c>
      <c r="EK32">
        <v>6</v>
      </c>
      <c r="EL32">
        <v>19</v>
      </c>
      <c r="EM32">
        <v>18</v>
      </c>
      <c r="EN32">
        <v>27</v>
      </c>
      <c r="EO32">
        <v>94</v>
      </c>
      <c r="EP32" t="s">
        <v>218</v>
      </c>
      <c r="EQ32">
        <v>0</v>
      </c>
      <c r="ER32">
        <v>88</v>
      </c>
      <c r="ES32">
        <v>0</v>
      </c>
      <c r="EU32">
        <v>15</v>
      </c>
      <c r="EV32">
        <v>20</v>
      </c>
      <c r="EW32">
        <v>30</v>
      </c>
      <c r="EX32">
        <v>72</v>
      </c>
      <c r="EY32">
        <v>0</v>
      </c>
      <c r="EZ32">
        <f t="shared" si="109"/>
        <v>146</v>
      </c>
      <c r="FA32">
        <f t="shared" si="110"/>
        <v>4.1095890410958902E-2</v>
      </c>
      <c r="FB32">
        <f t="shared" si="111"/>
        <v>0.13013698630136986</v>
      </c>
      <c r="FC32">
        <f t="shared" si="112"/>
        <v>0.18493150684931506</v>
      </c>
      <c r="FD32">
        <f t="shared" si="113"/>
        <v>0.64383561643835618</v>
      </c>
      <c r="FE32" t="s">
        <v>218</v>
      </c>
      <c r="FF32">
        <f t="shared" si="114"/>
        <v>0</v>
      </c>
      <c r="FG32">
        <v>16.5</v>
      </c>
      <c r="FH32">
        <v>44</v>
      </c>
      <c r="FI32">
        <v>1.72E-2</v>
      </c>
      <c r="FJ32">
        <v>108310</v>
      </c>
      <c r="FK32">
        <v>6.5500000000000003E-2</v>
      </c>
      <c r="FL32">
        <v>0.92600000000000005</v>
      </c>
      <c r="FM32">
        <v>0.20349999999999999</v>
      </c>
      <c r="FN32">
        <v>0.23649999999999999</v>
      </c>
      <c r="FO32">
        <v>0.20849999999999999</v>
      </c>
      <c r="FP32">
        <v>5</v>
      </c>
      <c r="FQ32">
        <v>59</v>
      </c>
      <c r="FR32">
        <v>54</v>
      </c>
      <c r="FS32">
        <v>246</v>
      </c>
      <c r="FT32" t="s">
        <v>218</v>
      </c>
      <c r="FU32">
        <v>16</v>
      </c>
      <c r="FV32">
        <f t="shared" si="49"/>
        <v>380</v>
      </c>
      <c r="FW32" s="12">
        <f t="shared" si="50"/>
        <v>1.3157894736842105E-2</v>
      </c>
      <c r="FX32" s="12">
        <f t="shared" si="51"/>
        <v>0.15526315789473685</v>
      </c>
      <c r="FY32" s="12">
        <f t="shared" si="52"/>
        <v>0.14210526315789473</v>
      </c>
      <c r="FZ32" s="12">
        <f t="shared" si="53"/>
        <v>0.64736842105263159</v>
      </c>
      <c r="GA32" t="s">
        <v>218</v>
      </c>
      <c r="GB32" s="12">
        <f t="shared" si="54"/>
        <v>4.2105263157894736E-2</v>
      </c>
      <c r="GC32">
        <v>5</v>
      </c>
      <c r="GD32">
        <v>57</v>
      </c>
      <c r="GE32">
        <v>29</v>
      </c>
      <c r="GF32">
        <v>285</v>
      </c>
      <c r="GG32" t="s">
        <v>218</v>
      </c>
      <c r="GH32">
        <v>16</v>
      </c>
      <c r="GI32">
        <f t="shared" si="55"/>
        <v>392</v>
      </c>
      <c r="GJ32">
        <f t="shared" si="56"/>
        <v>1.2755102040816327E-2</v>
      </c>
      <c r="GK32">
        <f t="shared" si="57"/>
        <v>0.14540816326530612</v>
      </c>
      <c r="GL32">
        <f t="shared" si="58"/>
        <v>7.3979591836734693E-2</v>
      </c>
      <c r="GM32">
        <f t="shared" si="59"/>
        <v>0.72704081632653061</v>
      </c>
      <c r="GN32" t="s">
        <v>218</v>
      </c>
      <c r="GO32">
        <f t="shared" si="60"/>
        <v>4.0816326530612242E-2</v>
      </c>
      <c r="GP32">
        <v>5</v>
      </c>
      <c r="GQ32">
        <v>61</v>
      </c>
      <c r="GR32">
        <v>78</v>
      </c>
      <c r="GS32">
        <v>207</v>
      </c>
      <c r="GT32" t="s">
        <v>218</v>
      </c>
      <c r="GU32">
        <v>16</v>
      </c>
      <c r="GV32">
        <f t="shared" si="61"/>
        <v>367</v>
      </c>
      <c r="GW32">
        <f t="shared" si="62"/>
        <v>1.3623978201634877E-2</v>
      </c>
      <c r="GX32">
        <f t="shared" si="63"/>
        <v>0.16621253405994552</v>
      </c>
      <c r="GY32">
        <f t="shared" si="64"/>
        <v>0.21253405994550409</v>
      </c>
      <c r="GZ32">
        <f t="shared" si="65"/>
        <v>0.56403269754768393</v>
      </c>
      <c r="HA32" t="s">
        <v>218</v>
      </c>
      <c r="HB32">
        <f t="shared" si="66"/>
        <v>4.3596730245231606E-2</v>
      </c>
    </row>
    <row r="33" spans="1:210">
      <c r="A33" t="s">
        <v>300</v>
      </c>
      <c r="B33" t="s">
        <v>214</v>
      </c>
      <c r="C33" t="s">
        <v>301</v>
      </c>
      <c r="D33" t="s">
        <v>221</v>
      </c>
      <c r="E33" t="s">
        <v>222</v>
      </c>
      <c r="F33">
        <v>108</v>
      </c>
      <c r="G33">
        <v>34</v>
      </c>
      <c r="H33">
        <v>33</v>
      </c>
      <c r="I33">
        <v>57</v>
      </c>
      <c r="J33">
        <v>304</v>
      </c>
      <c r="K33" t="s">
        <v>218</v>
      </c>
      <c r="L33">
        <v>260</v>
      </c>
      <c r="M33">
        <f t="shared" si="0"/>
        <v>503</v>
      </c>
      <c r="N33">
        <f t="shared" si="67"/>
        <v>0.2147117296222664</v>
      </c>
      <c r="O33">
        <f t="shared" si="68"/>
        <v>6.7594433399602388E-2</v>
      </c>
      <c r="P33">
        <f t="shared" si="69"/>
        <v>0.11332007952286283</v>
      </c>
      <c r="Q33">
        <f t="shared" si="70"/>
        <v>0.60437375745526833</v>
      </c>
      <c r="R33" t="s">
        <v>218</v>
      </c>
      <c r="S33">
        <v>68</v>
      </c>
      <c r="T33">
        <v>36</v>
      </c>
      <c r="U33">
        <v>12</v>
      </c>
      <c r="V33">
        <v>85</v>
      </c>
      <c r="W33">
        <v>267</v>
      </c>
      <c r="X33" t="s">
        <v>218</v>
      </c>
      <c r="Y33">
        <v>0</v>
      </c>
      <c r="Z33">
        <v>184</v>
      </c>
      <c r="AA33">
        <f t="shared" si="71"/>
        <v>456</v>
      </c>
      <c r="AB33">
        <f t="shared" si="72"/>
        <v>0.14912280701754385</v>
      </c>
      <c r="AC33">
        <f t="shared" si="73"/>
        <v>7.8947368421052627E-2</v>
      </c>
      <c r="AD33">
        <f t="shared" si="74"/>
        <v>0.18640350877192982</v>
      </c>
      <c r="AE33">
        <f t="shared" si="75"/>
        <v>0.58552631578947367</v>
      </c>
      <c r="AF33" t="s">
        <v>218</v>
      </c>
      <c r="AL33" t="s">
        <v>218</v>
      </c>
      <c r="AO33">
        <f t="shared" si="76"/>
        <v>0</v>
      </c>
      <c r="AP33" t="e">
        <f t="shared" si="77"/>
        <v>#DIV/0!</v>
      </c>
      <c r="AQ33" t="e">
        <f t="shared" si="78"/>
        <v>#DIV/0!</v>
      </c>
      <c r="AR33" t="e">
        <f t="shared" si="79"/>
        <v>#DIV/0!</v>
      </c>
      <c r="AS33" t="e">
        <f t="shared" si="80"/>
        <v>#DIV/0!</v>
      </c>
      <c r="AT33" t="s">
        <v>218</v>
      </c>
      <c r="AU33">
        <v>112</v>
      </c>
      <c r="AV33">
        <v>32</v>
      </c>
      <c r="AW33">
        <v>29</v>
      </c>
      <c r="AX33">
        <v>95</v>
      </c>
      <c r="AY33">
        <v>354</v>
      </c>
      <c r="AZ33" t="s">
        <v>218</v>
      </c>
      <c r="BA33">
        <v>0</v>
      </c>
      <c r="BB33">
        <v>279</v>
      </c>
      <c r="BC33">
        <f t="shared" si="81"/>
        <v>593</v>
      </c>
      <c r="BD33">
        <f t="shared" si="82"/>
        <v>0.18887015177065766</v>
      </c>
      <c r="BE33">
        <f t="shared" si="83"/>
        <v>5.3962900505902189E-2</v>
      </c>
      <c r="BF33">
        <f t="shared" si="84"/>
        <v>0.16020236087689713</v>
      </c>
      <c r="BG33">
        <f t="shared" si="85"/>
        <v>0.59696458684654297</v>
      </c>
      <c r="BH33" t="s">
        <v>218</v>
      </c>
      <c r="BI33">
        <v>110</v>
      </c>
      <c r="BJ33">
        <v>16</v>
      </c>
      <c r="BK33">
        <v>12</v>
      </c>
      <c r="BL33">
        <v>39</v>
      </c>
      <c r="BM33">
        <v>485</v>
      </c>
      <c r="BN33" t="s">
        <v>218</v>
      </c>
      <c r="BO33">
        <v>0</v>
      </c>
      <c r="BP33">
        <v>429</v>
      </c>
      <c r="BQ33">
        <f t="shared" si="86"/>
        <v>650</v>
      </c>
      <c r="BR33">
        <f t="shared" si="87"/>
        <v>0.16923076923076924</v>
      </c>
      <c r="BS33">
        <f t="shared" si="88"/>
        <v>2.4615384615384615E-2</v>
      </c>
      <c r="BT33">
        <f t="shared" si="89"/>
        <v>0.06</v>
      </c>
      <c r="BU33">
        <f t="shared" si="90"/>
        <v>0.74615384615384617</v>
      </c>
      <c r="BV33" t="s">
        <v>218</v>
      </c>
      <c r="BW33">
        <v>174</v>
      </c>
      <c r="BX33">
        <v>26</v>
      </c>
      <c r="BY33">
        <v>25</v>
      </c>
      <c r="BZ33">
        <v>25</v>
      </c>
      <c r="CA33">
        <v>364</v>
      </c>
      <c r="CB33" t="s">
        <v>218</v>
      </c>
      <c r="CC33">
        <v>0</v>
      </c>
      <c r="CD33">
        <v>313</v>
      </c>
      <c r="CE33">
        <v>5</v>
      </c>
      <c r="CF33">
        <v>27</v>
      </c>
      <c r="CG33">
        <v>218</v>
      </c>
      <c r="CH33">
        <v>29</v>
      </c>
      <c r="CI33">
        <v>30</v>
      </c>
      <c r="CJ33">
        <v>296</v>
      </c>
      <c r="CK33">
        <v>29</v>
      </c>
      <c r="CL33">
        <f t="shared" si="91"/>
        <v>594</v>
      </c>
      <c r="CM33">
        <f t="shared" si="92"/>
        <v>0.29292929292929293</v>
      </c>
      <c r="CN33">
        <f t="shared" si="93"/>
        <v>4.3771043771043773E-2</v>
      </c>
      <c r="CO33">
        <f t="shared" si="94"/>
        <v>4.208754208754209E-2</v>
      </c>
      <c r="CP33">
        <f t="shared" si="95"/>
        <v>0.61279461279461278</v>
      </c>
      <c r="CQ33" t="s">
        <v>218</v>
      </c>
      <c r="CR33">
        <f t="shared" si="96"/>
        <v>8.4175084175084174E-3</v>
      </c>
      <c r="CS33">
        <v>115</v>
      </c>
      <c r="CT33">
        <v>19</v>
      </c>
      <c r="CU33">
        <v>4</v>
      </c>
      <c r="CV33">
        <v>17</v>
      </c>
      <c r="CW33">
        <v>275</v>
      </c>
      <c r="CX33" t="s">
        <v>218</v>
      </c>
      <c r="CY33">
        <v>0</v>
      </c>
      <c r="CZ33">
        <v>232</v>
      </c>
      <c r="DA33">
        <v>3</v>
      </c>
      <c r="DB33">
        <v>12</v>
      </c>
      <c r="DC33">
        <v>139</v>
      </c>
      <c r="DD33">
        <v>17</v>
      </c>
      <c r="DE33">
        <v>17</v>
      </c>
      <c r="DF33">
        <v>197</v>
      </c>
      <c r="DG33">
        <v>41</v>
      </c>
      <c r="DH33">
        <f t="shared" si="97"/>
        <v>429</v>
      </c>
      <c r="DI33">
        <f t="shared" si="98"/>
        <v>0.26806526806526809</v>
      </c>
      <c r="DJ33">
        <f t="shared" si="99"/>
        <v>4.4289044289044288E-2</v>
      </c>
      <c r="DK33">
        <f t="shared" si="100"/>
        <v>3.9627039627039624E-2</v>
      </c>
      <c r="DL33">
        <f t="shared" si="101"/>
        <v>0.64102564102564108</v>
      </c>
      <c r="DM33" t="s">
        <v>218</v>
      </c>
      <c r="DN33">
        <f t="shared" si="102"/>
        <v>6.993006993006993E-3</v>
      </c>
      <c r="DO33">
        <v>153</v>
      </c>
      <c r="DP33">
        <v>10</v>
      </c>
      <c r="DQ33">
        <v>19</v>
      </c>
      <c r="DR33">
        <v>17</v>
      </c>
      <c r="DS33">
        <v>309</v>
      </c>
      <c r="DT33" t="s">
        <v>218</v>
      </c>
      <c r="DU33">
        <v>0</v>
      </c>
      <c r="DV33">
        <v>279</v>
      </c>
      <c r="DW33">
        <v>14</v>
      </c>
      <c r="DX33">
        <v>11</v>
      </c>
      <c r="DY33">
        <v>164</v>
      </c>
      <c r="DZ33">
        <v>10</v>
      </c>
      <c r="EA33">
        <v>18</v>
      </c>
      <c r="EB33">
        <v>241</v>
      </c>
      <c r="EC33">
        <v>41</v>
      </c>
      <c r="ED33">
        <f t="shared" si="103"/>
        <v>503</v>
      </c>
      <c r="EE33">
        <f t="shared" si="104"/>
        <v>0.30417495029821073</v>
      </c>
      <c r="EF33">
        <f t="shared" si="105"/>
        <v>1.9880715705765408E-2</v>
      </c>
      <c r="EG33">
        <f t="shared" si="106"/>
        <v>3.3797216699801194E-2</v>
      </c>
      <c r="EH33">
        <f t="shared" si="107"/>
        <v>0.61431411530815105</v>
      </c>
      <c r="EI33" t="s">
        <v>218</v>
      </c>
      <c r="EJ33">
        <f t="shared" si="108"/>
        <v>2.7833001988071572E-2</v>
      </c>
      <c r="EK33">
        <v>104</v>
      </c>
      <c r="EL33">
        <v>12</v>
      </c>
      <c r="EM33">
        <v>10</v>
      </c>
      <c r="EN33">
        <v>15</v>
      </c>
      <c r="EO33">
        <v>276</v>
      </c>
      <c r="EP33" t="s">
        <v>218</v>
      </c>
      <c r="EQ33">
        <v>0</v>
      </c>
      <c r="ER33">
        <v>238</v>
      </c>
      <c r="ES33">
        <v>5</v>
      </c>
      <c r="EU33">
        <v>128</v>
      </c>
      <c r="EV33">
        <v>12</v>
      </c>
      <c r="EW33">
        <v>16</v>
      </c>
      <c r="EX33">
        <v>196</v>
      </c>
      <c r="EY33">
        <v>38</v>
      </c>
      <c r="EZ33">
        <f t="shared" si="109"/>
        <v>412</v>
      </c>
      <c r="FA33">
        <f t="shared" si="110"/>
        <v>0.25242718446601942</v>
      </c>
      <c r="FB33">
        <f t="shared" si="111"/>
        <v>2.9126213592233011E-2</v>
      </c>
      <c r="FC33">
        <f t="shared" si="112"/>
        <v>3.640776699029126E-2</v>
      </c>
      <c r="FD33">
        <f t="shared" si="113"/>
        <v>0.66990291262135926</v>
      </c>
      <c r="FE33" t="s">
        <v>218</v>
      </c>
      <c r="FF33">
        <f t="shared" si="114"/>
        <v>1.2135922330097087E-2</v>
      </c>
      <c r="FG33">
        <v>61.5</v>
      </c>
      <c r="FH33">
        <v>140</v>
      </c>
      <c r="FI33">
        <v>2.3800000000000002E-2</v>
      </c>
      <c r="FJ33">
        <v>73559</v>
      </c>
      <c r="FK33">
        <v>0.16919999999999999</v>
      </c>
      <c r="FL33">
        <v>0.85350000000000004</v>
      </c>
      <c r="FM33">
        <v>0.17730000000000001</v>
      </c>
      <c r="FN33">
        <v>0.14710000000000001</v>
      </c>
      <c r="FO33">
        <v>0.20749999999999999</v>
      </c>
      <c r="FP33">
        <v>87</v>
      </c>
      <c r="FQ33">
        <v>22</v>
      </c>
      <c r="FR33">
        <v>10</v>
      </c>
      <c r="FS33">
        <v>267</v>
      </c>
      <c r="FT33" t="s">
        <v>218</v>
      </c>
      <c r="FU33">
        <v>15</v>
      </c>
      <c r="FV33">
        <f t="shared" si="49"/>
        <v>401</v>
      </c>
      <c r="FW33" s="12">
        <f t="shared" si="50"/>
        <v>0.21695760598503741</v>
      </c>
      <c r="FX33" s="12">
        <f t="shared" si="51"/>
        <v>5.4862842892768077E-2</v>
      </c>
      <c r="FY33" s="12">
        <f t="shared" si="52"/>
        <v>2.4937655860349128E-2</v>
      </c>
      <c r="FZ33" s="12">
        <f t="shared" si="53"/>
        <v>0.66583541147132175</v>
      </c>
      <c r="GA33" t="s">
        <v>218</v>
      </c>
      <c r="GB33" s="12">
        <f t="shared" si="54"/>
        <v>3.7406483790523692E-2</v>
      </c>
      <c r="GC33">
        <v>79</v>
      </c>
      <c r="GD33">
        <v>25</v>
      </c>
      <c r="GE33">
        <v>10</v>
      </c>
      <c r="GF33">
        <v>293</v>
      </c>
      <c r="GG33" t="s">
        <v>218</v>
      </c>
      <c r="GH33">
        <v>5</v>
      </c>
      <c r="GI33">
        <f t="shared" si="55"/>
        <v>412</v>
      </c>
      <c r="GJ33">
        <f t="shared" si="56"/>
        <v>0.19174757281553398</v>
      </c>
      <c r="GK33">
        <f t="shared" si="57"/>
        <v>6.0679611650485438E-2</v>
      </c>
      <c r="GL33">
        <f t="shared" si="58"/>
        <v>2.4271844660194174E-2</v>
      </c>
      <c r="GM33">
        <f t="shared" si="59"/>
        <v>0.71116504854368934</v>
      </c>
      <c r="GN33" t="s">
        <v>218</v>
      </c>
      <c r="GO33">
        <f t="shared" si="60"/>
        <v>1.2135922330097087E-2</v>
      </c>
      <c r="GP33">
        <v>94</v>
      </c>
      <c r="GQ33">
        <v>19</v>
      </c>
      <c r="GR33">
        <v>10</v>
      </c>
      <c r="GS33">
        <v>240</v>
      </c>
      <c r="GT33" t="s">
        <v>218</v>
      </c>
      <c r="GU33">
        <v>25</v>
      </c>
      <c r="GV33">
        <f t="shared" si="61"/>
        <v>388</v>
      </c>
      <c r="GW33">
        <f t="shared" si="62"/>
        <v>0.2422680412371134</v>
      </c>
      <c r="GX33">
        <f t="shared" si="63"/>
        <v>4.8969072164948453E-2</v>
      </c>
      <c r="GY33">
        <f t="shared" si="64"/>
        <v>2.5773195876288658E-2</v>
      </c>
      <c r="GZ33">
        <f t="shared" si="65"/>
        <v>0.61855670103092786</v>
      </c>
      <c r="HA33" t="s">
        <v>218</v>
      </c>
      <c r="HB33">
        <f t="shared" si="66"/>
        <v>6.4432989690721643E-2</v>
      </c>
    </row>
    <row r="34" spans="1:210">
      <c r="A34" t="s">
        <v>302</v>
      </c>
      <c r="B34" t="s">
        <v>214</v>
      </c>
      <c r="C34" t="s">
        <v>303</v>
      </c>
      <c r="D34" t="s">
        <v>216</v>
      </c>
      <c r="E34" t="s">
        <v>217</v>
      </c>
      <c r="F34">
        <v>31</v>
      </c>
      <c r="G34">
        <v>43</v>
      </c>
      <c r="H34">
        <v>29</v>
      </c>
      <c r="I34">
        <v>172</v>
      </c>
      <c r="J34">
        <v>240</v>
      </c>
      <c r="K34" t="s">
        <v>218</v>
      </c>
      <c r="L34">
        <v>218</v>
      </c>
      <c r="M34">
        <f t="shared" si="0"/>
        <v>486</v>
      </c>
      <c r="N34">
        <f t="shared" si="67"/>
        <v>6.3786008230452676E-2</v>
      </c>
      <c r="O34">
        <f t="shared" si="68"/>
        <v>8.8477366255144033E-2</v>
      </c>
      <c r="P34">
        <f t="shared" si="69"/>
        <v>0.35390946502057613</v>
      </c>
      <c r="Q34">
        <f t="shared" si="70"/>
        <v>0.49382716049382713</v>
      </c>
      <c r="R34" t="s">
        <v>218</v>
      </c>
      <c r="S34">
        <v>35</v>
      </c>
      <c r="T34">
        <v>40</v>
      </c>
      <c r="U34">
        <v>7</v>
      </c>
      <c r="V34">
        <v>124</v>
      </c>
      <c r="W34">
        <v>241</v>
      </c>
      <c r="X34" t="s">
        <v>218</v>
      </c>
      <c r="Y34">
        <v>0</v>
      </c>
      <c r="Z34">
        <v>174</v>
      </c>
      <c r="AA34">
        <f t="shared" si="71"/>
        <v>440</v>
      </c>
      <c r="AB34">
        <f t="shared" si="72"/>
        <v>7.9545454545454544E-2</v>
      </c>
      <c r="AC34">
        <f t="shared" si="73"/>
        <v>9.0909090909090912E-2</v>
      </c>
      <c r="AD34">
        <f t="shared" si="74"/>
        <v>0.2818181818181818</v>
      </c>
      <c r="AE34">
        <f t="shared" si="75"/>
        <v>0.54772727272727273</v>
      </c>
      <c r="AF34" t="s">
        <v>218</v>
      </c>
      <c r="AG34">
        <v>30</v>
      </c>
      <c r="AH34">
        <v>32</v>
      </c>
      <c r="AI34">
        <v>23</v>
      </c>
      <c r="AJ34">
        <v>96</v>
      </c>
      <c r="AK34">
        <v>181</v>
      </c>
      <c r="AL34" t="s">
        <v>218</v>
      </c>
      <c r="AM34">
        <v>0</v>
      </c>
      <c r="AN34">
        <v>160</v>
      </c>
      <c r="AO34">
        <f t="shared" si="76"/>
        <v>339</v>
      </c>
      <c r="AP34">
        <f t="shared" si="77"/>
        <v>8.8495575221238937E-2</v>
      </c>
      <c r="AQ34">
        <f t="shared" si="78"/>
        <v>9.4395280235988199E-2</v>
      </c>
      <c r="AR34">
        <f t="shared" si="79"/>
        <v>0.2831858407079646</v>
      </c>
      <c r="AS34">
        <f t="shared" si="80"/>
        <v>0.53392330383480824</v>
      </c>
      <c r="AT34" t="s">
        <v>218</v>
      </c>
      <c r="AU34">
        <v>27</v>
      </c>
      <c r="AV34">
        <v>19</v>
      </c>
      <c r="AW34">
        <v>9</v>
      </c>
      <c r="AX34">
        <v>147</v>
      </c>
      <c r="AY34">
        <v>216</v>
      </c>
      <c r="AZ34" t="s">
        <v>218</v>
      </c>
      <c r="BA34">
        <v>0</v>
      </c>
      <c r="BB34">
        <v>200</v>
      </c>
      <c r="BC34">
        <f t="shared" si="81"/>
        <v>409</v>
      </c>
      <c r="BD34">
        <f t="shared" si="82"/>
        <v>6.6014669926650366E-2</v>
      </c>
      <c r="BE34">
        <f t="shared" si="83"/>
        <v>4.6454767726161368E-2</v>
      </c>
      <c r="BF34">
        <f t="shared" si="84"/>
        <v>0.35941320293398532</v>
      </c>
      <c r="BG34">
        <f t="shared" si="85"/>
        <v>0.52811735941320292</v>
      </c>
      <c r="BH34" t="s">
        <v>218</v>
      </c>
      <c r="BI34">
        <v>25</v>
      </c>
      <c r="BJ34">
        <v>12</v>
      </c>
      <c r="BK34">
        <v>6</v>
      </c>
      <c r="BL34">
        <v>114</v>
      </c>
      <c r="BM34">
        <v>218</v>
      </c>
      <c r="BN34" t="s">
        <v>218</v>
      </c>
      <c r="BO34">
        <v>0</v>
      </c>
      <c r="BP34">
        <v>194</v>
      </c>
      <c r="BQ34">
        <f t="shared" si="86"/>
        <v>369</v>
      </c>
      <c r="BR34">
        <f t="shared" si="87"/>
        <v>6.7750677506775062E-2</v>
      </c>
      <c r="BS34">
        <f t="shared" si="88"/>
        <v>3.2520325203252036E-2</v>
      </c>
      <c r="BT34">
        <f t="shared" si="89"/>
        <v>0.30894308943089432</v>
      </c>
      <c r="BU34">
        <f t="shared" si="90"/>
        <v>0.59078590785907859</v>
      </c>
      <c r="BV34" t="s">
        <v>218</v>
      </c>
      <c r="BW34">
        <v>19</v>
      </c>
      <c r="BX34">
        <v>23</v>
      </c>
      <c r="BY34">
        <v>5</v>
      </c>
      <c r="BZ34">
        <v>91</v>
      </c>
      <c r="CA34">
        <v>168</v>
      </c>
      <c r="CB34" t="s">
        <v>218</v>
      </c>
      <c r="CC34">
        <v>0</v>
      </c>
      <c r="CD34">
        <v>160</v>
      </c>
      <c r="CE34">
        <v>2</v>
      </c>
      <c r="CF34">
        <v>26</v>
      </c>
      <c r="CG34">
        <v>30</v>
      </c>
      <c r="CH34">
        <v>22</v>
      </c>
      <c r="CI34">
        <v>86</v>
      </c>
      <c r="CJ34">
        <v>156</v>
      </c>
      <c r="CK34">
        <v>13</v>
      </c>
      <c r="CL34">
        <f t="shared" si="91"/>
        <v>303</v>
      </c>
      <c r="CM34">
        <f t="shared" si="92"/>
        <v>6.2706270627062702E-2</v>
      </c>
      <c r="CN34">
        <f t="shared" si="93"/>
        <v>7.590759075907591E-2</v>
      </c>
      <c r="CO34">
        <f t="shared" si="94"/>
        <v>0.30033003300330036</v>
      </c>
      <c r="CP34">
        <f t="shared" si="95"/>
        <v>0.5544554455445545</v>
      </c>
      <c r="CQ34" t="s">
        <v>218</v>
      </c>
      <c r="CR34">
        <f t="shared" si="96"/>
        <v>6.6006600660066007E-3</v>
      </c>
      <c r="CX34" t="s">
        <v>218</v>
      </c>
      <c r="DH34">
        <f t="shared" si="97"/>
        <v>0</v>
      </c>
      <c r="DI34" t="e">
        <f t="shared" si="98"/>
        <v>#DIV/0!</v>
      </c>
      <c r="DJ34" t="e">
        <f t="shared" si="99"/>
        <v>#DIV/0!</v>
      </c>
      <c r="DK34" t="e">
        <f t="shared" si="100"/>
        <v>#DIV/0!</v>
      </c>
      <c r="DL34" t="e">
        <f t="shared" si="101"/>
        <v>#DIV/0!</v>
      </c>
      <c r="DM34" t="s">
        <v>218</v>
      </c>
      <c r="DN34" t="e">
        <f t="shared" si="102"/>
        <v>#DIV/0!</v>
      </c>
      <c r="DO34">
        <v>18</v>
      </c>
      <c r="DP34">
        <v>15</v>
      </c>
      <c r="DQ34">
        <v>10</v>
      </c>
      <c r="DR34">
        <v>107</v>
      </c>
      <c r="DS34">
        <v>199</v>
      </c>
      <c r="DT34" t="s">
        <v>218</v>
      </c>
      <c r="DU34">
        <v>0</v>
      </c>
      <c r="DV34">
        <v>173</v>
      </c>
      <c r="DW34">
        <v>2</v>
      </c>
      <c r="DX34">
        <v>41</v>
      </c>
      <c r="DY34">
        <v>26</v>
      </c>
      <c r="DZ34">
        <v>15</v>
      </c>
      <c r="EA34">
        <v>108</v>
      </c>
      <c r="EB34">
        <v>166</v>
      </c>
      <c r="EC34">
        <v>14</v>
      </c>
      <c r="ED34">
        <f t="shared" si="103"/>
        <v>341</v>
      </c>
      <c r="EE34">
        <f t="shared" si="104"/>
        <v>5.2785923753665691E-2</v>
      </c>
      <c r="EF34">
        <f t="shared" si="105"/>
        <v>4.398826979472141E-2</v>
      </c>
      <c r="EG34">
        <f t="shared" si="106"/>
        <v>0.31378299120234604</v>
      </c>
      <c r="EH34">
        <f t="shared" si="107"/>
        <v>0.58357771260997071</v>
      </c>
      <c r="EI34" t="s">
        <v>218</v>
      </c>
      <c r="EJ34">
        <f t="shared" si="108"/>
        <v>5.8651026392961877E-3</v>
      </c>
      <c r="EK34">
        <v>22</v>
      </c>
      <c r="EL34">
        <v>9</v>
      </c>
      <c r="EM34">
        <v>0</v>
      </c>
      <c r="EN34">
        <v>79</v>
      </c>
      <c r="EO34">
        <v>156</v>
      </c>
      <c r="EP34" t="s">
        <v>218</v>
      </c>
      <c r="EQ34">
        <v>0</v>
      </c>
      <c r="ER34">
        <v>149</v>
      </c>
      <c r="ES34">
        <v>2</v>
      </c>
      <c r="EU34">
        <v>28</v>
      </c>
      <c r="EV34">
        <v>10</v>
      </c>
      <c r="EW34">
        <v>76</v>
      </c>
      <c r="EX34">
        <v>132</v>
      </c>
      <c r="EY34">
        <v>10</v>
      </c>
      <c r="EZ34">
        <f t="shared" si="109"/>
        <v>268</v>
      </c>
      <c r="FA34">
        <f t="shared" si="110"/>
        <v>8.2089552238805971E-2</v>
      </c>
      <c r="FB34">
        <f t="shared" si="111"/>
        <v>3.3582089552238806E-2</v>
      </c>
      <c r="FC34">
        <f t="shared" si="112"/>
        <v>0.29477611940298509</v>
      </c>
      <c r="FD34">
        <f t="shared" si="113"/>
        <v>0.58208955223880599</v>
      </c>
      <c r="FE34" t="s">
        <v>218</v>
      </c>
      <c r="FF34">
        <f t="shared" si="114"/>
        <v>7.462686567164179E-3</v>
      </c>
      <c r="FG34">
        <v>46.3</v>
      </c>
      <c r="FH34">
        <v>225</v>
      </c>
      <c r="FI34">
        <v>2.9899999999999999E-2</v>
      </c>
      <c r="FJ34">
        <v>63652</v>
      </c>
      <c r="FK34">
        <v>0.16120000000000001</v>
      </c>
      <c r="FL34">
        <v>0.85589999999999999</v>
      </c>
      <c r="FM34">
        <v>0.15110000000000001</v>
      </c>
      <c r="FN34">
        <v>0.1153</v>
      </c>
      <c r="FO34">
        <v>0.20630000000000001</v>
      </c>
      <c r="FP34">
        <v>13</v>
      </c>
      <c r="FQ34">
        <v>11</v>
      </c>
      <c r="FR34">
        <v>92</v>
      </c>
      <c r="FS34">
        <v>207</v>
      </c>
      <c r="FT34" t="s">
        <v>218</v>
      </c>
      <c r="FU34">
        <v>12</v>
      </c>
      <c r="FV34">
        <f t="shared" si="49"/>
        <v>335</v>
      </c>
      <c r="FW34" s="12">
        <f t="shared" si="50"/>
        <v>3.880597014925373E-2</v>
      </c>
      <c r="FX34" s="12">
        <f t="shared" si="51"/>
        <v>3.2835820895522387E-2</v>
      </c>
      <c r="FY34" s="12">
        <f t="shared" si="52"/>
        <v>0.2746268656716418</v>
      </c>
      <c r="FZ34" s="12">
        <f t="shared" si="53"/>
        <v>0.61791044776119408</v>
      </c>
      <c r="GA34" t="s">
        <v>218</v>
      </c>
      <c r="GB34" s="12">
        <f t="shared" si="54"/>
        <v>3.5820895522388062E-2</v>
      </c>
      <c r="GC34">
        <v>7</v>
      </c>
      <c r="GD34">
        <v>10</v>
      </c>
      <c r="GE34">
        <v>86</v>
      </c>
      <c r="GF34">
        <v>221</v>
      </c>
      <c r="GG34" t="s">
        <v>218</v>
      </c>
      <c r="GH34">
        <v>6</v>
      </c>
      <c r="GI34">
        <f t="shared" si="55"/>
        <v>330</v>
      </c>
      <c r="GJ34">
        <f t="shared" si="56"/>
        <v>2.1212121212121213E-2</v>
      </c>
      <c r="GK34">
        <f t="shared" si="57"/>
        <v>3.0303030303030304E-2</v>
      </c>
      <c r="GL34">
        <f t="shared" si="58"/>
        <v>0.26060606060606062</v>
      </c>
      <c r="GM34">
        <f t="shared" si="59"/>
        <v>0.66969696969696968</v>
      </c>
      <c r="GN34" t="s">
        <v>218</v>
      </c>
      <c r="GO34">
        <f t="shared" si="60"/>
        <v>1.8181818181818181E-2</v>
      </c>
      <c r="GP34">
        <v>19</v>
      </c>
      <c r="GQ34">
        <v>11</v>
      </c>
      <c r="GR34">
        <v>97</v>
      </c>
      <c r="GS34">
        <v>193</v>
      </c>
      <c r="GT34" t="s">
        <v>218</v>
      </c>
      <c r="GU34">
        <v>18</v>
      </c>
      <c r="GV34">
        <f t="shared" si="61"/>
        <v>338</v>
      </c>
      <c r="GW34">
        <f t="shared" si="62"/>
        <v>5.6213017751479293E-2</v>
      </c>
      <c r="GX34">
        <f t="shared" si="63"/>
        <v>3.2544378698224852E-2</v>
      </c>
      <c r="GY34">
        <f t="shared" si="64"/>
        <v>0.28698224852071008</v>
      </c>
      <c r="GZ34">
        <f t="shared" si="65"/>
        <v>0.57100591715976334</v>
      </c>
      <c r="HA34" t="s">
        <v>218</v>
      </c>
      <c r="HB34">
        <f t="shared" si="66"/>
        <v>5.3254437869822487E-2</v>
      </c>
    </row>
    <row r="35" spans="1:210">
      <c r="A35" t="s">
        <v>304</v>
      </c>
      <c r="B35" t="s">
        <v>228</v>
      </c>
      <c r="C35" t="s">
        <v>305</v>
      </c>
      <c r="D35" t="s">
        <v>239</v>
      </c>
      <c r="E35" t="s">
        <v>240</v>
      </c>
      <c r="M35">
        <f t="shared" ref="M35:M66" si="115">SUM(F35,G35,I35,J35,K35)</f>
        <v>0</v>
      </c>
      <c r="N35" t="e">
        <f t="shared" si="67"/>
        <v>#DIV/0!</v>
      </c>
      <c r="O35" t="e">
        <f t="shared" si="68"/>
        <v>#DIV/0!</v>
      </c>
      <c r="P35" t="e">
        <f t="shared" si="69"/>
        <v>#DIV/0!</v>
      </c>
      <c r="Q35" t="e">
        <f t="shared" si="70"/>
        <v>#DIV/0!</v>
      </c>
      <c r="R35" t="e">
        <f>K35/$M35</f>
        <v>#DIV/0!</v>
      </c>
      <c r="AA35">
        <f t="shared" si="71"/>
        <v>0</v>
      </c>
      <c r="AB35" t="e">
        <f t="shared" si="72"/>
        <v>#DIV/0!</v>
      </c>
      <c r="AC35" t="e">
        <f t="shared" si="73"/>
        <v>#DIV/0!</v>
      </c>
      <c r="AD35" t="e">
        <f t="shared" si="74"/>
        <v>#DIV/0!</v>
      </c>
      <c r="AE35" t="e">
        <f t="shared" si="75"/>
        <v>#DIV/0!</v>
      </c>
      <c r="AF35" t="e">
        <f>X35/$AA35</f>
        <v>#DIV/0!</v>
      </c>
      <c r="AO35">
        <f t="shared" si="76"/>
        <v>0</v>
      </c>
      <c r="AP35" t="e">
        <f t="shared" si="77"/>
        <v>#DIV/0!</v>
      </c>
      <c r="AQ35" t="e">
        <f t="shared" si="78"/>
        <v>#DIV/0!</v>
      </c>
      <c r="AR35" t="e">
        <f t="shared" si="79"/>
        <v>#DIV/0!</v>
      </c>
      <c r="AS35" t="e">
        <f t="shared" si="80"/>
        <v>#DIV/0!</v>
      </c>
      <c r="AT35" t="e">
        <f>AL35/$AO35</f>
        <v>#DIV/0!</v>
      </c>
      <c r="BC35">
        <f t="shared" si="81"/>
        <v>0</v>
      </c>
      <c r="BD35" t="e">
        <f t="shared" si="82"/>
        <v>#DIV/0!</v>
      </c>
      <c r="BE35" t="e">
        <f t="shared" si="83"/>
        <v>#DIV/0!</v>
      </c>
      <c r="BF35" t="e">
        <f t="shared" si="84"/>
        <v>#DIV/0!</v>
      </c>
      <c r="BG35" t="e">
        <f t="shared" si="85"/>
        <v>#DIV/0!</v>
      </c>
      <c r="BH35" t="e">
        <f>AZ35/$BC35</f>
        <v>#DIV/0!</v>
      </c>
      <c r="BI35">
        <v>5</v>
      </c>
      <c r="BJ35">
        <v>3</v>
      </c>
      <c r="BK35">
        <v>0</v>
      </c>
      <c r="BL35">
        <v>750</v>
      </c>
      <c r="BM35">
        <v>331</v>
      </c>
      <c r="BN35">
        <v>108</v>
      </c>
      <c r="BO35">
        <v>105</v>
      </c>
      <c r="BP35">
        <v>232</v>
      </c>
      <c r="BQ35">
        <f t="shared" si="86"/>
        <v>1197</v>
      </c>
      <c r="BR35">
        <f t="shared" si="87"/>
        <v>4.1771094402673348E-3</v>
      </c>
      <c r="BS35">
        <f t="shared" si="88"/>
        <v>2.5062656641604009E-3</v>
      </c>
      <c r="BT35">
        <f t="shared" si="89"/>
        <v>0.62656641604010022</v>
      </c>
      <c r="BU35">
        <f t="shared" si="90"/>
        <v>0.27652464494569756</v>
      </c>
      <c r="BV35">
        <f>BN35/$BQ35</f>
        <v>9.0225563909774431E-2</v>
      </c>
      <c r="BW35">
        <v>3</v>
      </c>
      <c r="BX35">
        <v>8</v>
      </c>
      <c r="BY35">
        <v>0</v>
      </c>
      <c r="BZ35">
        <v>770</v>
      </c>
      <c r="CA35">
        <v>327</v>
      </c>
      <c r="CB35">
        <v>155</v>
      </c>
      <c r="CC35">
        <v>125</v>
      </c>
      <c r="CD35">
        <v>257</v>
      </c>
      <c r="CE35">
        <v>3</v>
      </c>
      <c r="CF35">
        <v>8</v>
      </c>
      <c r="CG35">
        <v>8</v>
      </c>
      <c r="CH35">
        <v>10</v>
      </c>
      <c r="CI35">
        <v>584</v>
      </c>
      <c r="CJ35">
        <v>450</v>
      </c>
      <c r="CK35">
        <v>5</v>
      </c>
      <c r="CL35">
        <f t="shared" si="91"/>
        <v>1266</v>
      </c>
      <c r="CM35">
        <f t="shared" si="92"/>
        <v>2.3696682464454978E-3</v>
      </c>
      <c r="CN35">
        <f t="shared" si="93"/>
        <v>6.3191153238546603E-3</v>
      </c>
      <c r="CO35">
        <f t="shared" si="94"/>
        <v>0.60821484992101105</v>
      </c>
      <c r="CP35">
        <f t="shared" si="95"/>
        <v>0.25829383886255924</v>
      </c>
      <c r="CQ35">
        <f>CB35/$CL35</f>
        <v>0.12243285939968404</v>
      </c>
      <c r="CR35">
        <f t="shared" si="96"/>
        <v>2.3696682464454978E-3</v>
      </c>
      <c r="DH35">
        <f t="shared" si="97"/>
        <v>0</v>
      </c>
      <c r="DI35" t="e">
        <f t="shared" si="98"/>
        <v>#DIV/0!</v>
      </c>
      <c r="DJ35" t="e">
        <f t="shared" si="99"/>
        <v>#DIV/0!</v>
      </c>
      <c r="DK35" t="e">
        <f t="shared" si="100"/>
        <v>#DIV/0!</v>
      </c>
      <c r="DL35" t="e">
        <f t="shared" si="101"/>
        <v>#DIV/0!</v>
      </c>
      <c r="DM35" t="e">
        <f>CX35/$DH35</f>
        <v>#DIV/0!</v>
      </c>
      <c r="DN35" t="e">
        <f t="shared" si="102"/>
        <v>#DIV/0!</v>
      </c>
      <c r="DO35">
        <v>22</v>
      </c>
      <c r="DP35">
        <v>12</v>
      </c>
      <c r="DQ35">
        <v>7</v>
      </c>
      <c r="DR35">
        <v>509</v>
      </c>
      <c r="DS35">
        <v>324</v>
      </c>
      <c r="DT35">
        <v>156</v>
      </c>
      <c r="DU35">
        <v>109</v>
      </c>
      <c r="DV35">
        <v>274</v>
      </c>
      <c r="DW35">
        <v>2</v>
      </c>
      <c r="DX35">
        <v>63</v>
      </c>
      <c r="DY35">
        <v>24</v>
      </c>
      <c r="DZ35">
        <v>10</v>
      </c>
      <c r="EA35">
        <v>474</v>
      </c>
      <c r="EB35">
        <v>344</v>
      </c>
      <c r="EC35">
        <v>2</v>
      </c>
      <c r="ED35">
        <f t="shared" si="103"/>
        <v>1025</v>
      </c>
      <c r="EE35">
        <f t="shared" si="104"/>
        <v>2.1463414634146343E-2</v>
      </c>
      <c r="EF35">
        <f t="shared" si="105"/>
        <v>1.1707317073170732E-2</v>
      </c>
      <c r="EG35">
        <f t="shared" si="106"/>
        <v>0.49658536585365853</v>
      </c>
      <c r="EH35">
        <f t="shared" si="107"/>
        <v>0.31609756097560976</v>
      </c>
      <c r="EI35">
        <f>DT35/$ED35</f>
        <v>0.15219512195121951</v>
      </c>
      <c r="EJ35">
        <f t="shared" si="108"/>
        <v>1.9512195121951219E-3</v>
      </c>
      <c r="EK35">
        <v>19</v>
      </c>
      <c r="EL35">
        <v>7</v>
      </c>
      <c r="EM35">
        <v>0</v>
      </c>
      <c r="EN35">
        <v>658</v>
      </c>
      <c r="EO35">
        <v>412</v>
      </c>
      <c r="EP35">
        <v>159</v>
      </c>
      <c r="EQ35">
        <v>120</v>
      </c>
      <c r="ER35">
        <v>355</v>
      </c>
      <c r="ES35">
        <v>1</v>
      </c>
      <c r="EU35">
        <v>18</v>
      </c>
      <c r="EV35">
        <v>9</v>
      </c>
      <c r="EW35">
        <v>603</v>
      </c>
      <c r="EX35">
        <v>413</v>
      </c>
      <c r="EY35">
        <v>1</v>
      </c>
      <c r="EZ35">
        <f t="shared" si="109"/>
        <v>1256</v>
      </c>
      <c r="FA35">
        <f t="shared" si="110"/>
        <v>1.5127388535031847E-2</v>
      </c>
      <c r="FB35">
        <f t="shared" si="111"/>
        <v>5.5732484076433117E-3</v>
      </c>
      <c r="FC35">
        <f t="shared" si="112"/>
        <v>0.52388535031847139</v>
      </c>
      <c r="FD35">
        <f t="shared" si="113"/>
        <v>0.32802547770700635</v>
      </c>
      <c r="FE35">
        <f>EP35/$EZ35</f>
        <v>0.12659235668789809</v>
      </c>
      <c r="FF35">
        <f t="shared" si="114"/>
        <v>7.9617834394904463E-4</v>
      </c>
      <c r="FG35">
        <v>66.3</v>
      </c>
      <c r="FH35">
        <v>65</v>
      </c>
      <c r="FI35">
        <v>1.5800000000000002E-2</v>
      </c>
      <c r="FJ35">
        <v>68091</v>
      </c>
      <c r="FK35">
        <v>9.8299999999999998E-2</v>
      </c>
      <c r="FL35">
        <v>0.88300000000000001</v>
      </c>
      <c r="FM35">
        <v>0.16689999999999999</v>
      </c>
      <c r="FN35">
        <v>0.13400000000000001</v>
      </c>
      <c r="FO35">
        <v>0.21679999999999999</v>
      </c>
      <c r="FP35">
        <v>29</v>
      </c>
      <c r="FQ35">
        <v>24</v>
      </c>
      <c r="FR35">
        <v>532</v>
      </c>
      <c r="FS35">
        <v>586</v>
      </c>
      <c r="FT35">
        <v>241</v>
      </c>
      <c r="FU35">
        <v>5</v>
      </c>
      <c r="FV35">
        <f t="shared" ref="FV35:FV66" si="116">SUM(FP35:FU35)</f>
        <v>1417</v>
      </c>
      <c r="FW35" s="12">
        <f t="shared" ref="FW35:FW66" si="117">FP35/FV35</f>
        <v>2.0465772759350742E-2</v>
      </c>
      <c r="FX35" s="12">
        <f t="shared" ref="FX35:FX66" si="118">FQ35/FV35</f>
        <v>1.6937191249117856E-2</v>
      </c>
      <c r="FY35" s="12">
        <f t="shared" ref="FY35:FY66" si="119">FR35/FV35</f>
        <v>0.37544107268877913</v>
      </c>
      <c r="FZ35" s="12">
        <f t="shared" ref="FZ35:FZ66" si="120">FS35/FV35</f>
        <v>0.41354975299929431</v>
      </c>
      <c r="GA35" s="12">
        <f>FT35/FV35</f>
        <v>0.17007762879322513</v>
      </c>
      <c r="GB35" s="12">
        <f t="shared" ref="GB35:GB66" si="121">FU35/FV35</f>
        <v>3.5285815102328866E-3</v>
      </c>
      <c r="GC35">
        <v>18</v>
      </c>
      <c r="GD35">
        <v>26</v>
      </c>
      <c r="GE35">
        <v>553</v>
      </c>
      <c r="GF35">
        <v>590</v>
      </c>
      <c r="GG35">
        <v>241</v>
      </c>
      <c r="GH35">
        <v>5</v>
      </c>
      <c r="GI35">
        <f t="shared" ref="GI35:GI66" si="122">SUM(GC35:GH35)</f>
        <v>1433</v>
      </c>
      <c r="GJ35">
        <f t="shared" ref="GJ35:GJ66" si="123">GC35/$GI35</f>
        <v>1.2561060711793441E-2</v>
      </c>
      <c r="GK35">
        <f t="shared" ref="GK35:GK66" si="124">GD35/$GI35</f>
        <v>1.8143754361479414E-2</v>
      </c>
      <c r="GL35">
        <f t="shared" ref="GL35:GL66" si="125">GE35/$GI35</f>
        <v>0.38590369853454293</v>
      </c>
      <c r="GM35">
        <f t="shared" ref="GM35:GM66" si="126">GF35/$GI35</f>
        <v>0.41172365666434052</v>
      </c>
      <c r="GN35">
        <f>GG35/$GI35</f>
        <v>0.16817864619678996</v>
      </c>
      <c r="GO35">
        <f t="shared" ref="GO35:GO66" si="127">GH35/$GI35</f>
        <v>3.4891835310537334E-3</v>
      </c>
      <c r="GP35">
        <v>39</v>
      </c>
      <c r="GQ35">
        <v>21</v>
      </c>
      <c r="GR35">
        <v>510</v>
      </c>
      <c r="GS35">
        <v>581</v>
      </c>
      <c r="GT35">
        <v>241</v>
      </c>
      <c r="GU35">
        <v>5</v>
      </c>
      <c r="GV35">
        <f t="shared" ref="GV35:GV66" si="128">SUM(GP35:GU35)</f>
        <v>1397</v>
      </c>
      <c r="GW35">
        <f t="shared" ref="GW35:GW66" si="129">GP35/$GV35</f>
        <v>2.7916964924838941E-2</v>
      </c>
      <c r="GX35">
        <f t="shared" ref="GX35:GX66" si="130">GQ35/$GV35</f>
        <v>1.5032211882605583E-2</v>
      </c>
      <c r="GY35">
        <f t="shared" ref="GY35:GY66" si="131">GR35/$GV35</f>
        <v>0.36506800286327845</v>
      </c>
      <c r="GZ35">
        <f t="shared" ref="GZ35:GZ66" si="132">GS35/$GV35</f>
        <v>0.41589119541875447</v>
      </c>
      <c r="HA35">
        <f>GT35/$GV35</f>
        <v>0.17251252684323551</v>
      </c>
      <c r="HB35">
        <f t="shared" ref="HB35:HB66" si="133">GU35/$GV35</f>
        <v>3.5790980672870437E-3</v>
      </c>
    </row>
    <row r="36" spans="1:210">
      <c r="A36" t="s">
        <v>306</v>
      </c>
      <c r="B36" t="s">
        <v>214</v>
      </c>
      <c r="C36" t="s">
        <v>307</v>
      </c>
      <c r="D36" t="s">
        <v>272</v>
      </c>
      <c r="E36" t="s">
        <v>273</v>
      </c>
      <c r="F36">
        <v>91</v>
      </c>
      <c r="G36">
        <v>62</v>
      </c>
      <c r="H36">
        <v>58</v>
      </c>
      <c r="I36">
        <v>4</v>
      </c>
      <c r="J36">
        <v>250</v>
      </c>
      <c r="K36" t="s">
        <v>218</v>
      </c>
      <c r="L36">
        <v>236</v>
      </c>
      <c r="M36">
        <f t="shared" si="115"/>
        <v>407</v>
      </c>
      <c r="N36">
        <f t="shared" si="67"/>
        <v>0.22358722358722358</v>
      </c>
      <c r="O36">
        <f t="shared" si="68"/>
        <v>0.15233415233415235</v>
      </c>
      <c r="P36">
        <f t="shared" si="69"/>
        <v>9.8280098280098278E-3</v>
      </c>
      <c r="Q36">
        <f t="shared" si="70"/>
        <v>0.61425061425061422</v>
      </c>
      <c r="R36" t="s">
        <v>218</v>
      </c>
      <c r="S36">
        <v>70</v>
      </c>
      <c r="T36">
        <v>47</v>
      </c>
      <c r="U36">
        <v>47</v>
      </c>
      <c r="V36">
        <v>42</v>
      </c>
      <c r="W36">
        <v>284</v>
      </c>
      <c r="X36" t="s">
        <v>218</v>
      </c>
      <c r="Y36">
        <v>0</v>
      </c>
      <c r="Z36">
        <v>270</v>
      </c>
      <c r="AA36">
        <f t="shared" si="71"/>
        <v>443</v>
      </c>
      <c r="AB36">
        <f t="shared" si="72"/>
        <v>0.1580135440180587</v>
      </c>
      <c r="AC36">
        <f t="shared" si="73"/>
        <v>0.10609480812641084</v>
      </c>
      <c r="AD36">
        <f t="shared" si="74"/>
        <v>9.480812641083522E-2</v>
      </c>
      <c r="AE36">
        <f t="shared" si="75"/>
        <v>0.64108352144469527</v>
      </c>
      <c r="AF36" t="s">
        <v>218</v>
      </c>
      <c r="AG36">
        <v>49</v>
      </c>
      <c r="AH36">
        <v>37</v>
      </c>
      <c r="AI36">
        <v>31</v>
      </c>
      <c r="AJ36">
        <v>13</v>
      </c>
      <c r="AK36">
        <v>308</v>
      </c>
      <c r="AL36" t="s">
        <v>218</v>
      </c>
      <c r="AM36">
        <v>0</v>
      </c>
      <c r="AN36">
        <v>210</v>
      </c>
      <c r="AO36">
        <f t="shared" si="76"/>
        <v>407</v>
      </c>
      <c r="AP36">
        <f t="shared" si="77"/>
        <v>0.12039312039312039</v>
      </c>
      <c r="AQ36">
        <f t="shared" si="78"/>
        <v>9.0909090909090912E-2</v>
      </c>
      <c r="AR36">
        <f t="shared" si="79"/>
        <v>3.1941031941031942E-2</v>
      </c>
      <c r="AS36">
        <f t="shared" si="80"/>
        <v>0.7567567567567568</v>
      </c>
      <c r="AT36" t="s">
        <v>218</v>
      </c>
      <c r="AU36">
        <v>43</v>
      </c>
      <c r="AV36">
        <v>12</v>
      </c>
      <c r="AW36">
        <v>6</v>
      </c>
      <c r="AX36">
        <v>15</v>
      </c>
      <c r="AY36">
        <v>234</v>
      </c>
      <c r="AZ36" t="s">
        <v>218</v>
      </c>
      <c r="BA36">
        <v>0</v>
      </c>
      <c r="BB36">
        <v>214</v>
      </c>
      <c r="BC36">
        <f t="shared" si="81"/>
        <v>304</v>
      </c>
      <c r="BD36">
        <f t="shared" si="82"/>
        <v>0.14144736842105263</v>
      </c>
      <c r="BE36">
        <f t="shared" si="83"/>
        <v>3.9473684210526314E-2</v>
      </c>
      <c r="BF36">
        <f t="shared" si="84"/>
        <v>4.9342105263157895E-2</v>
      </c>
      <c r="BG36">
        <f t="shared" si="85"/>
        <v>0.76973684210526316</v>
      </c>
      <c r="BH36" t="s">
        <v>218</v>
      </c>
      <c r="BI36">
        <v>19</v>
      </c>
      <c r="BJ36">
        <v>28</v>
      </c>
      <c r="BK36">
        <v>19</v>
      </c>
      <c r="BL36">
        <v>26</v>
      </c>
      <c r="BM36">
        <v>252</v>
      </c>
      <c r="BN36" t="s">
        <v>218</v>
      </c>
      <c r="BO36">
        <v>0</v>
      </c>
      <c r="BP36">
        <v>238</v>
      </c>
      <c r="BQ36">
        <f t="shared" si="86"/>
        <v>325</v>
      </c>
      <c r="BR36">
        <f t="shared" si="87"/>
        <v>5.8461538461538461E-2</v>
      </c>
      <c r="BS36">
        <f t="shared" si="88"/>
        <v>8.615384615384615E-2</v>
      </c>
      <c r="BT36">
        <f t="shared" si="89"/>
        <v>0.08</v>
      </c>
      <c r="BU36">
        <f t="shared" si="90"/>
        <v>0.77538461538461534</v>
      </c>
      <c r="BV36" t="s">
        <v>218</v>
      </c>
      <c r="BW36">
        <v>34</v>
      </c>
      <c r="BX36">
        <v>42</v>
      </c>
      <c r="BY36">
        <v>34</v>
      </c>
      <c r="BZ36">
        <v>24</v>
      </c>
      <c r="CA36">
        <v>197</v>
      </c>
      <c r="CB36" t="s">
        <v>218</v>
      </c>
      <c r="CC36">
        <v>0</v>
      </c>
      <c r="CD36">
        <v>197</v>
      </c>
      <c r="CE36">
        <v>9</v>
      </c>
      <c r="CF36">
        <v>13</v>
      </c>
      <c r="CG36">
        <v>38</v>
      </c>
      <c r="CH36">
        <v>46</v>
      </c>
      <c r="CI36">
        <v>23</v>
      </c>
      <c r="CJ36">
        <v>182</v>
      </c>
      <c r="CK36">
        <v>17</v>
      </c>
      <c r="CL36">
        <f t="shared" si="91"/>
        <v>306</v>
      </c>
      <c r="CM36">
        <f t="shared" si="92"/>
        <v>0.1111111111111111</v>
      </c>
      <c r="CN36">
        <f t="shared" si="93"/>
        <v>0.13725490196078433</v>
      </c>
      <c r="CO36">
        <f t="shared" si="94"/>
        <v>7.8431372549019607E-2</v>
      </c>
      <c r="CP36">
        <f t="shared" si="95"/>
        <v>0.64379084967320266</v>
      </c>
      <c r="CQ36" t="s">
        <v>218</v>
      </c>
      <c r="CR36">
        <f t="shared" si="96"/>
        <v>2.9411764705882353E-2</v>
      </c>
      <c r="CS36">
        <v>69</v>
      </c>
      <c r="CT36">
        <v>23</v>
      </c>
      <c r="CU36">
        <v>20</v>
      </c>
      <c r="CV36">
        <v>4</v>
      </c>
      <c r="CW36">
        <v>194</v>
      </c>
      <c r="CX36" t="s">
        <v>218</v>
      </c>
      <c r="CY36">
        <v>0</v>
      </c>
      <c r="CZ36">
        <v>190</v>
      </c>
      <c r="DA36">
        <v>9</v>
      </c>
      <c r="DB36">
        <v>4</v>
      </c>
      <c r="DC36">
        <v>87</v>
      </c>
      <c r="DD36">
        <v>25</v>
      </c>
      <c r="DE36">
        <v>7</v>
      </c>
      <c r="DF36">
        <v>175</v>
      </c>
      <c r="DG36">
        <v>12</v>
      </c>
      <c r="DH36">
        <f t="shared" si="97"/>
        <v>299</v>
      </c>
      <c r="DI36">
        <f t="shared" si="98"/>
        <v>0.23076923076923078</v>
      </c>
      <c r="DJ36">
        <f t="shared" si="99"/>
        <v>7.6923076923076927E-2</v>
      </c>
      <c r="DK36">
        <f t="shared" si="100"/>
        <v>1.3377926421404682E-2</v>
      </c>
      <c r="DL36">
        <f t="shared" si="101"/>
        <v>0.6488294314381271</v>
      </c>
      <c r="DM36" t="s">
        <v>218</v>
      </c>
      <c r="DN36">
        <f t="shared" si="102"/>
        <v>3.0100334448160536E-2</v>
      </c>
      <c r="DO36">
        <v>39</v>
      </c>
      <c r="DP36">
        <v>73</v>
      </c>
      <c r="DQ36">
        <v>49</v>
      </c>
      <c r="DR36">
        <v>4</v>
      </c>
      <c r="DS36">
        <v>238</v>
      </c>
      <c r="DT36" t="s">
        <v>218</v>
      </c>
      <c r="DU36">
        <v>0</v>
      </c>
      <c r="DV36">
        <v>248</v>
      </c>
      <c r="DW36">
        <v>6</v>
      </c>
      <c r="DX36">
        <v>4</v>
      </c>
      <c r="DY36">
        <v>73</v>
      </c>
      <c r="DZ36">
        <v>71</v>
      </c>
      <c r="EA36">
        <v>4</v>
      </c>
      <c r="EB36">
        <v>212</v>
      </c>
      <c r="EC36">
        <v>22</v>
      </c>
      <c r="ED36">
        <f t="shared" si="103"/>
        <v>360</v>
      </c>
      <c r="EE36">
        <f t="shared" si="104"/>
        <v>0.10833333333333334</v>
      </c>
      <c r="EF36">
        <f t="shared" si="105"/>
        <v>0.20277777777777778</v>
      </c>
      <c r="EG36">
        <f t="shared" si="106"/>
        <v>1.1111111111111112E-2</v>
      </c>
      <c r="EH36">
        <f t="shared" si="107"/>
        <v>0.66111111111111109</v>
      </c>
      <c r="EI36" t="s">
        <v>218</v>
      </c>
      <c r="EJ36">
        <f t="shared" si="108"/>
        <v>1.6666666666666666E-2</v>
      </c>
      <c r="EK36">
        <v>39</v>
      </c>
      <c r="EL36">
        <v>74</v>
      </c>
      <c r="EM36">
        <v>58</v>
      </c>
      <c r="EN36">
        <v>3</v>
      </c>
      <c r="EO36">
        <v>222</v>
      </c>
      <c r="EP36" t="s">
        <v>218</v>
      </c>
      <c r="EQ36">
        <v>0</v>
      </c>
      <c r="ER36">
        <v>214</v>
      </c>
      <c r="ES36">
        <v>5</v>
      </c>
      <c r="EU36">
        <v>65</v>
      </c>
      <c r="EV36">
        <v>67</v>
      </c>
      <c r="EW36">
        <v>1</v>
      </c>
      <c r="EX36">
        <v>172</v>
      </c>
      <c r="EY36">
        <v>13</v>
      </c>
      <c r="EZ36">
        <f t="shared" si="109"/>
        <v>343</v>
      </c>
      <c r="FA36">
        <f t="shared" si="110"/>
        <v>0.11370262390670553</v>
      </c>
      <c r="FB36">
        <f t="shared" si="111"/>
        <v>0.21574344023323616</v>
      </c>
      <c r="FC36">
        <f t="shared" si="112"/>
        <v>8.7463556851311956E-3</v>
      </c>
      <c r="FD36">
        <f t="shared" si="113"/>
        <v>0.64723032069970843</v>
      </c>
      <c r="FE36" t="s">
        <v>218</v>
      </c>
      <c r="FF36">
        <f t="shared" si="114"/>
        <v>1.4577259475218658E-2</v>
      </c>
      <c r="FG36">
        <v>29.3</v>
      </c>
      <c r="FH36">
        <v>42</v>
      </c>
      <c r="FI36">
        <v>1.6500000000000001E-2</v>
      </c>
      <c r="FJ36">
        <v>113453</v>
      </c>
      <c r="FK36">
        <v>5.33E-2</v>
      </c>
      <c r="FL36">
        <v>0.9113</v>
      </c>
      <c r="FM36">
        <v>0.1981</v>
      </c>
      <c r="FN36">
        <v>0.18459999999999999</v>
      </c>
      <c r="FO36">
        <v>0.23630000000000001</v>
      </c>
      <c r="FP36">
        <v>40</v>
      </c>
      <c r="FQ36">
        <v>77</v>
      </c>
      <c r="FR36">
        <v>1</v>
      </c>
      <c r="FS36">
        <v>246</v>
      </c>
      <c r="FT36" t="s">
        <v>218</v>
      </c>
      <c r="FU36">
        <v>37</v>
      </c>
      <c r="FV36">
        <f t="shared" si="116"/>
        <v>401</v>
      </c>
      <c r="FW36" s="12">
        <f t="shared" si="117"/>
        <v>9.9750623441396513E-2</v>
      </c>
      <c r="FX36" s="12">
        <f t="shared" si="118"/>
        <v>0.19201995012468828</v>
      </c>
      <c r="FY36" s="12">
        <f t="shared" si="119"/>
        <v>2.4937655860349127E-3</v>
      </c>
      <c r="FZ36" s="12">
        <f t="shared" si="120"/>
        <v>0.61346633416458851</v>
      </c>
      <c r="GA36" t="s">
        <v>218</v>
      </c>
      <c r="GB36" s="12">
        <f t="shared" si="121"/>
        <v>9.2269326683291769E-2</v>
      </c>
      <c r="GC36">
        <v>34</v>
      </c>
      <c r="GD36">
        <v>77</v>
      </c>
      <c r="GE36">
        <v>1</v>
      </c>
      <c r="GF36">
        <v>268</v>
      </c>
      <c r="GG36" t="s">
        <v>218</v>
      </c>
      <c r="GH36">
        <v>28</v>
      </c>
      <c r="GI36">
        <f t="shared" si="122"/>
        <v>408</v>
      </c>
      <c r="GJ36">
        <f t="shared" si="123"/>
        <v>8.3333333333333329E-2</v>
      </c>
      <c r="GK36">
        <f t="shared" si="124"/>
        <v>0.18872549019607843</v>
      </c>
      <c r="GL36">
        <f t="shared" si="125"/>
        <v>2.4509803921568627E-3</v>
      </c>
      <c r="GM36">
        <f t="shared" si="126"/>
        <v>0.65686274509803921</v>
      </c>
      <c r="GN36" t="s">
        <v>218</v>
      </c>
      <c r="GO36">
        <f t="shared" si="127"/>
        <v>6.8627450980392163E-2</v>
      </c>
      <c r="GP36">
        <v>46</v>
      </c>
      <c r="GQ36">
        <v>77</v>
      </c>
      <c r="GR36">
        <v>1</v>
      </c>
      <c r="GS36">
        <v>224</v>
      </c>
      <c r="GT36" t="s">
        <v>218</v>
      </c>
      <c r="GU36">
        <v>45</v>
      </c>
      <c r="GV36">
        <f t="shared" si="128"/>
        <v>393</v>
      </c>
      <c r="GW36">
        <f t="shared" si="129"/>
        <v>0.11704834605597965</v>
      </c>
      <c r="GX36">
        <f t="shared" si="130"/>
        <v>0.19592875318066158</v>
      </c>
      <c r="GY36">
        <f t="shared" si="131"/>
        <v>2.5445292620865142E-3</v>
      </c>
      <c r="GZ36">
        <f t="shared" si="132"/>
        <v>0.56997455470737912</v>
      </c>
      <c r="HA36" t="s">
        <v>218</v>
      </c>
      <c r="HB36">
        <f t="shared" si="133"/>
        <v>0.11450381679389313</v>
      </c>
    </row>
    <row r="37" spans="1:210">
      <c r="A37" t="s">
        <v>308</v>
      </c>
      <c r="B37" t="s">
        <v>251</v>
      </c>
      <c r="C37" t="s">
        <v>309</v>
      </c>
      <c r="D37" t="s">
        <v>310</v>
      </c>
      <c r="E37" t="s">
        <v>311</v>
      </c>
      <c r="F37">
        <v>18</v>
      </c>
      <c r="G37">
        <v>41</v>
      </c>
      <c r="H37">
        <v>24</v>
      </c>
      <c r="I37">
        <v>267</v>
      </c>
      <c r="J37">
        <v>178</v>
      </c>
      <c r="K37" t="s">
        <v>218</v>
      </c>
      <c r="L37">
        <v>121</v>
      </c>
      <c r="M37">
        <f t="shared" si="115"/>
        <v>504</v>
      </c>
      <c r="N37">
        <f t="shared" si="67"/>
        <v>3.5714285714285712E-2</v>
      </c>
      <c r="O37">
        <f t="shared" si="68"/>
        <v>8.1349206349206352E-2</v>
      </c>
      <c r="P37">
        <f t="shared" si="69"/>
        <v>0.52976190476190477</v>
      </c>
      <c r="Q37">
        <f t="shared" si="70"/>
        <v>0.3531746031746032</v>
      </c>
      <c r="R37" t="s">
        <v>218</v>
      </c>
      <c r="S37">
        <v>19</v>
      </c>
      <c r="T37">
        <v>42</v>
      </c>
      <c r="U37">
        <v>22</v>
      </c>
      <c r="V37">
        <v>241</v>
      </c>
      <c r="W37">
        <v>241</v>
      </c>
      <c r="X37" t="s">
        <v>218</v>
      </c>
      <c r="Y37">
        <v>0</v>
      </c>
      <c r="Z37">
        <v>178</v>
      </c>
      <c r="AA37">
        <f t="shared" si="71"/>
        <v>543</v>
      </c>
      <c r="AB37">
        <f t="shared" si="72"/>
        <v>3.4990791896869246E-2</v>
      </c>
      <c r="AC37">
        <f t="shared" si="73"/>
        <v>7.7348066298342538E-2</v>
      </c>
      <c r="AD37">
        <f t="shared" si="74"/>
        <v>0.44383057090239408</v>
      </c>
      <c r="AE37">
        <f t="shared" si="75"/>
        <v>0.44383057090239408</v>
      </c>
      <c r="AF37" t="s">
        <v>218</v>
      </c>
      <c r="AG37">
        <v>33</v>
      </c>
      <c r="AH37">
        <v>31</v>
      </c>
      <c r="AI37">
        <v>10</v>
      </c>
      <c r="AJ37">
        <v>218</v>
      </c>
      <c r="AK37">
        <v>131</v>
      </c>
      <c r="AL37" t="s">
        <v>218</v>
      </c>
      <c r="AM37">
        <v>0</v>
      </c>
      <c r="AN37">
        <v>92</v>
      </c>
      <c r="AO37">
        <f t="shared" si="76"/>
        <v>413</v>
      </c>
      <c r="AP37">
        <f t="shared" si="77"/>
        <v>7.990314769975787E-2</v>
      </c>
      <c r="AQ37">
        <f t="shared" si="78"/>
        <v>7.5060532687651338E-2</v>
      </c>
      <c r="AR37">
        <f t="shared" si="79"/>
        <v>0.52784503631961255</v>
      </c>
      <c r="AS37">
        <f t="shared" si="80"/>
        <v>0.31719128329297819</v>
      </c>
      <c r="AT37" t="s">
        <v>218</v>
      </c>
      <c r="AU37">
        <v>38</v>
      </c>
      <c r="AV37">
        <v>27</v>
      </c>
      <c r="AW37">
        <v>13</v>
      </c>
      <c r="AX37">
        <v>189</v>
      </c>
      <c r="AY37">
        <v>149</v>
      </c>
      <c r="AZ37" t="s">
        <v>218</v>
      </c>
      <c r="BA37">
        <v>0</v>
      </c>
      <c r="BB37">
        <v>110</v>
      </c>
      <c r="BC37">
        <f t="shared" si="81"/>
        <v>403</v>
      </c>
      <c r="BD37">
        <f t="shared" si="82"/>
        <v>9.4292803970223327E-2</v>
      </c>
      <c r="BE37">
        <f t="shared" si="83"/>
        <v>6.699751861042183E-2</v>
      </c>
      <c r="BF37">
        <f t="shared" si="84"/>
        <v>0.46898263027295284</v>
      </c>
      <c r="BG37">
        <f t="shared" si="85"/>
        <v>0.36972704714640198</v>
      </c>
      <c r="BH37" t="s">
        <v>218</v>
      </c>
      <c r="BI37">
        <v>26</v>
      </c>
      <c r="BJ37">
        <v>44</v>
      </c>
      <c r="BK37">
        <v>24</v>
      </c>
      <c r="BL37">
        <v>252</v>
      </c>
      <c r="BM37">
        <v>146</v>
      </c>
      <c r="BN37" t="s">
        <v>218</v>
      </c>
      <c r="BO37">
        <v>0</v>
      </c>
      <c r="BP37">
        <v>116</v>
      </c>
      <c r="BQ37">
        <f t="shared" si="86"/>
        <v>468</v>
      </c>
      <c r="BR37">
        <f t="shared" si="87"/>
        <v>5.5555555555555552E-2</v>
      </c>
      <c r="BS37">
        <f t="shared" si="88"/>
        <v>9.4017094017094016E-2</v>
      </c>
      <c r="BT37">
        <f t="shared" si="89"/>
        <v>0.53846153846153844</v>
      </c>
      <c r="BU37">
        <f t="shared" si="90"/>
        <v>0.31196581196581197</v>
      </c>
      <c r="BV37" t="s">
        <v>218</v>
      </c>
      <c r="BW37">
        <v>22</v>
      </c>
      <c r="BX37">
        <v>33</v>
      </c>
      <c r="BY37">
        <v>15</v>
      </c>
      <c r="BZ37">
        <v>254</v>
      </c>
      <c r="CA37">
        <v>156</v>
      </c>
      <c r="CB37" t="s">
        <v>218</v>
      </c>
      <c r="CC37">
        <v>0</v>
      </c>
      <c r="CD37">
        <v>133</v>
      </c>
      <c r="CE37">
        <v>1</v>
      </c>
      <c r="CF37">
        <v>15</v>
      </c>
      <c r="CG37">
        <v>31</v>
      </c>
      <c r="CH37">
        <v>28</v>
      </c>
      <c r="CI37">
        <v>262</v>
      </c>
      <c r="CJ37">
        <v>134</v>
      </c>
      <c r="CK37">
        <v>3</v>
      </c>
      <c r="CL37">
        <f t="shared" si="91"/>
        <v>466</v>
      </c>
      <c r="CM37">
        <f t="shared" si="92"/>
        <v>4.7210300429184553E-2</v>
      </c>
      <c r="CN37">
        <f t="shared" si="93"/>
        <v>7.0815450643776826E-2</v>
      </c>
      <c r="CO37">
        <f t="shared" si="94"/>
        <v>0.54506437768240346</v>
      </c>
      <c r="CP37">
        <f t="shared" si="95"/>
        <v>0.33476394849785407</v>
      </c>
      <c r="CQ37" t="s">
        <v>218</v>
      </c>
      <c r="CR37">
        <f t="shared" si="96"/>
        <v>2.1459227467811159E-3</v>
      </c>
      <c r="CS37">
        <v>19</v>
      </c>
      <c r="CT37">
        <v>39</v>
      </c>
      <c r="CU37">
        <v>9</v>
      </c>
      <c r="CV37">
        <v>235</v>
      </c>
      <c r="CW37">
        <v>208</v>
      </c>
      <c r="CX37" t="s">
        <v>218</v>
      </c>
      <c r="CY37">
        <v>0</v>
      </c>
      <c r="CZ37">
        <v>172</v>
      </c>
      <c r="DA37">
        <v>3</v>
      </c>
      <c r="DB37">
        <v>8</v>
      </c>
      <c r="DC37">
        <v>27</v>
      </c>
      <c r="DD37">
        <v>34</v>
      </c>
      <c r="DE37">
        <v>255</v>
      </c>
      <c r="DF37">
        <v>181</v>
      </c>
      <c r="DG37">
        <v>1</v>
      </c>
      <c r="DH37">
        <f t="shared" si="97"/>
        <v>504</v>
      </c>
      <c r="DI37">
        <f t="shared" si="98"/>
        <v>3.7698412698412696E-2</v>
      </c>
      <c r="DJ37">
        <f t="shared" si="99"/>
        <v>7.7380952380952384E-2</v>
      </c>
      <c r="DK37">
        <f t="shared" si="100"/>
        <v>0.46626984126984128</v>
      </c>
      <c r="DL37">
        <f t="shared" si="101"/>
        <v>0.41269841269841268</v>
      </c>
      <c r="DM37" t="s">
        <v>218</v>
      </c>
      <c r="DN37">
        <f t="shared" si="102"/>
        <v>5.9523809523809521E-3</v>
      </c>
      <c r="DO37">
        <v>46</v>
      </c>
      <c r="DP37">
        <v>47</v>
      </c>
      <c r="DQ37">
        <v>37</v>
      </c>
      <c r="DR37">
        <v>177</v>
      </c>
      <c r="DS37">
        <v>133</v>
      </c>
      <c r="DT37" t="s">
        <v>218</v>
      </c>
      <c r="DU37">
        <v>0</v>
      </c>
      <c r="DV37">
        <v>105</v>
      </c>
      <c r="DW37">
        <v>41</v>
      </c>
      <c r="DX37">
        <v>38</v>
      </c>
      <c r="DY37">
        <v>48</v>
      </c>
      <c r="DZ37">
        <v>20</v>
      </c>
      <c r="EA37">
        <v>175</v>
      </c>
      <c r="EB37">
        <v>69</v>
      </c>
      <c r="EC37">
        <v>35</v>
      </c>
      <c r="ED37">
        <f t="shared" si="103"/>
        <v>444</v>
      </c>
      <c r="EE37">
        <f t="shared" si="104"/>
        <v>0.1036036036036036</v>
      </c>
      <c r="EF37">
        <f t="shared" si="105"/>
        <v>0.10585585585585586</v>
      </c>
      <c r="EG37">
        <f t="shared" si="106"/>
        <v>0.39864864864864863</v>
      </c>
      <c r="EH37">
        <f t="shared" si="107"/>
        <v>0.29954954954954954</v>
      </c>
      <c r="EI37" t="s">
        <v>218</v>
      </c>
      <c r="EJ37">
        <f t="shared" si="108"/>
        <v>9.2342342342342343E-2</v>
      </c>
      <c r="EK37">
        <v>24</v>
      </c>
      <c r="EL37">
        <v>18</v>
      </c>
      <c r="EM37">
        <v>1</v>
      </c>
      <c r="EN37">
        <v>183</v>
      </c>
      <c r="EO37">
        <v>156</v>
      </c>
      <c r="EP37" t="s">
        <v>218</v>
      </c>
      <c r="EQ37">
        <v>0</v>
      </c>
      <c r="ER37">
        <v>128</v>
      </c>
      <c r="ES37">
        <v>0</v>
      </c>
      <c r="EU37">
        <v>26</v>
      </c>
      <c r="EV37">
        <v>19</v>
      </c>
      <c r="EW37">
        <v>212</v>
      </c>
      <c r="EX37">
        <v>120</v>
      </c>
      <c r="EY37">
        <v>0</v>
      </c>
      <c r="EZ37">
        <f t="shared" si="109"/>
        <v>381</v>
      </c>
      <c r="FA37">
        <f t="shared" si="110"/>
        <v>6.2992125984251968E-2</v>
      </c>
      <c r="FB37">
        <f t="shared" si="111"/>
        <v>4.7244094488188976E-2</v>
      </c>
      <c r="FC37">
        <f t="shared" si="112"/>
        <v>0.48031496062992124</v>
      </c>
      <c r="FD37">
        <f t="shared" si="113"/>
        <v>0.40944881889763779</v>
      </c>
      <c r="FE37" t="s">
        <v>218</v>
      </c>
      <c r="FF37">
        <f t="shared" si="114"/>
        <v>0</v>
      </c>
      <c r="FG37">
        <v>24.9</v>
      </c>
      <c r="FH37">
        <v>59</v>
      </c>
      <c r="FI37">
        <v>1.2E-2</v>
      </c>
      <c r="FJ37">
        <v>113138</v>
      </c>
      <c r="FK37">
        <v>5.4699999999999999E-2</v>
      </c>
      <c r="FL37">
        <v>0.91769999999999996</v>
      </c>
      <c r="FM37">
        <v>0.22600000000000001</v>
      </c>
      <c r="FN37">
        <v>0.23430000000000001</v>
      </c>
      <c r="FO37">
        <v>0.22739999999999999</v>
      </c>
      <c r="FP37">
        <v>147</v>
      </c>
      <c r="FQ37">
        <v>316</v>
      </c>
      <c r="FR37">
        <v>856</v>
      </c>
      <c r="FS37">
        <v>871</v>
      </c>
      <c r="FT37" t="s">
        <v>218</v>
      </c>
      <c r="FU37">
        <v>307</v>
      </c>
      <c r="FV37">
        <f t="shared" si="116"/>
        <v>2497</v>
      </c>
      <c r="FW37" s="12">
        <f t="shared" si="117"/>
        <v>5.8870644773728477E-2</v>
      </c>
      <c r="FX37" s="12">
        <f t="shared" si="118"/>
        <v>0.12655186223468162</v>
      </c>
      <c r="FY37" s="12">
        <f t="shared" si="119"/>
        <v>0.34281137364837805</v>
      </c>
      <c r="FZ37" s="12">
        <f t="shared" si="120"/>
        <v>0.34881858229875851</v>
      </c>
      <c r="GA37" t="s">
        <v>218</v>
      </c>
      <c r="GB37" s="12">
        <f t="shared" si="121"/>
        <v>0.12294753704445334</v>
      </c>
      <c r="GC37">
        <v>119</v>
      </c>
      <c r="GD37">
        <v>324</v>
      </c>
      <c r="GE37">
        <v>921</v>
      </c>
      <c r="GF37">
        <v>901</v>
      </c>
      <c r="GG37" t="s">
        <v>218</v>
      </c>
      <c r="GH37">
        <v>351</v>
      </c>
      <c r="GI37">
        <f t="shared" si="122"/>
        <v>2616</v>
      </c>
      <c r="GJ37">
        <f t="shared" si="123"/>
        <v>4.5489296636085627E-2</v>
      </c>
      <c r="GK37">
        <f t="shared" si="124"/>
        <v>0.12385321100917432</v>
      </c>
      <c r="GL37">
        <f t="shared" si="125"/>
        <v>0.35206422018348627</v>
      </c>
      <c r="GM37">
        <f t="shared" si="126"/>
        <v>0.3444189602446483</v>
      </c>
      <c r="GN37" t="s">
        <v>218</v>
      </c>
      <c r="GO37">
        <f t="shared" si="127"/>
        <v>0.13417431192660551</v>
      </c>
      <c r="GP37">
        <v>174</v>
      </c>
      <c r="GQ37">
        <v>307</v>
      </c>
      <c r="GR37">
        <v>790</v>
      </c>
      <c r="GS37">
        <v>840</v>
      </c>
      <c r="GT37" t="s">
        <v>218</v>
      </c>
      <c r="GU37">
        <v>262</v>
      </c>
      <c r="GV37">
        <f t="shared" si="128"/>
        <v>2373</v>
      </c>
      <c r="GW37">
        <f t="shared" si="129"/>
        <v>7.3324905183312264E-2</v>
      </c>
      <c r="GX37">
        <f t="shared" si="130"/>
        <v>0.12937210282343026</v>
      </c>
      <c r="GY37">
        <f t="shared" si="131"/>
        <v>0.3329119258322798</v>
      </c>
      <c r="GZ37">
        <f t="shared" si="132"/>
        <v>0.35398230088495575</v>
      </c>
      <c r="HA37" t="s">
        <v>218</v>
      </c>
      <c r="HB37">
        <f t="shared" si="133"/>
        <v>0.11040876527602192</v>
      </c>
    </row>
    <row r="38" spans="1:210">
      <c r="A38" t="s">
        <v>312</v>
      </c>
      <c r="B38" t="s">
        <v>281</v>
      </c>
      <c r="C38" t="s">
        <v>313</v>
      </c>
      <c r="D38" t="s">
        <v>253</v>
      </c>
      <c r="E38" t="s">
        <v>254</v>
      </c>
      <c r="K38" t="s">
        <v>218</v>
      </c>
      <c r="M38">
        <f t="shared" si="115"/>
        <v>0</v>
      </c>
      <c r="R38" t="s">
        <v>218</v>
      </c>
      <c r="X38" t="s">
        <v>218</v>
      </c>
      <c r="AF38" t="s">
        <v>218</v>
      </c>
      <c r="AL38" t="s">
        <v>218</v>
      </c>
      <c r="AT38" t="s">
        <v>218</v>
      </c>
      <c r="AZ38" t="s">
        <v>218</v>
      </c>
      <c r="BH38" t="s">
        <v>218</v>
      </c>
      <c r="BN38" t="s">
        <v>218</v>
      </c>
      <c r="BV38" t="s">
        <v>218</v>
      </c>
      <c r="CB38" t="s">
        <v>218</v>
      </c>
      <c r="CQ38" t="s">
        <v>218</v>
      </c>
      <c r="CX38" t="s">
        <v>218</v>
      </c>
      <c r="DM38" t="s">
        <v>218</v>
      </c>
      <c r="DT38" t="s">
        <v>218</v>
      </c>
      <c r="EI38" t="s">
        <v>218</v>
      </c>
      <c r="EP38" t="s">
        <v>218</v>
      </c>
      <c r="FE38" t="s">
        <v>218</v>
      </c>
      <c r="FP38">
        <v>0</v>
      </c>
      <c r="FQ38">
        <v>0</v>
      </c>
      <c r="FR38">
        <v>0</v>
      </c>
      <c r="FS38">
        <v>0</v>
      </c>
      <c r="FT38" t="s">
        <v>218</v>
      </c>
      <c r="FU38">
        <v>0</v>
      </c>
      <c r="FV38">
        <f t="shared" si="116"/>
        <v>0</v>
      </c>
      <c r="FW38" s="12" t="e">
        <f t="shared" si="117"/>
        <v>#DIV/0!</v>
      </c>
      <c r="FX38" s="12" t="e">
        <f t="shared" si="118"/>
        <v>#DIV/0!</v>
      </c>
      <c r="FY38" s="12" t="e">
        <f t="shared" si="119"/>
        <v>#DIV/0!</v>
      </c>
      <c r="FZ38" s="12" t="e">
        <f t="shared" si="120"/>
        <v>#DIV/0!</v>
      </c>
      <c r="GA38" t="s">
        <v>218</v>
      </c>
      <c r="GB38" s="12" t="e">
        <f t="shared" si="121"/>
        <v>#DIV/0!</v>
      </c>
      <c r="GC38">
        <v>0</v>
      </c>
      <c r="GD38">
        <v>0</v>
      </c>
      <c r="GE38">
        <v>0</v>
      </c>
      <c r="GF38">
        <v>0</v>
      </c>
      <c r="GG38" t="s">
        <v>218</v>
      </c>
      <c r="GH38">
        <v>0</v>
      </c>
      <c r="GI38">
        <f t="shared" si="122"/>
        <v>0</v>
      </c>
      <c r="GJ38" t="e">
        <f t="shared" si="123"/>
        <v>#DIV/0!</v>
      </c>
      <c r="GK38" t="e">
        <f t="shared" si="124"/>
        <v>#DIV/0!</v>
      </c>
      <c r="GL38" t="e">
        <f t="shared" si="125"/>
        <v>#DIV/0!</v>
      </c>
      <c r="GM38" t="e">
        <f t="shared" si="126"/>
        <v>#DIV/0!</v>
      </c>
      <c r="GN38" t="s">
        <v>218</v>
      </c>
      <c r="GO38" t="e">
        <f t="shared" si="127"/>
        <v>#DIV/0!</v>
      </c>
      <c r="GP38">
        <v>0</v>
      </c>
      <c r="GQ38">
        <v>0</v>
      </c>
      <c r="GR38">
        <v>0</v>
      </c>
      <c r="GS38">
        <v>0</v>
      </c>
      <c r="GT38" t="s">
        <v>218</v>
      </c>
      <c r="GU38">
        <v>0</v>
      </c>
      <c r="GV38">
        <f t="shared" si="128"/>
        <v>0</v>
      </c>
      <c r="GW38" t="e">
        <f t="shared" si="129"/>
        <v>#DIV/0!</v>
      </c>
      <c r="GX38" t="e">
        <f t="shared" si="130"/>
        <v>#DIV/0!</v>
      </c>
      <c r="GY38" t="e">
        <f t="shared" si="131"/>
        <v>#DIV/0!</v>
      </c>
      <c r="GZ38" t="e">
        <f t="shared" si="132"/>
        <v>#DIV/0!</v>
      </c>
      <c r="HA38" t="s">
        <v>218</v>
      </c>
      <c r="HB38" t="e">
        <f t="shared" si="133"/>
        <v>#DIV/0!</v>
      </c>
    </row>
    <row r="39" spans="1:210">
      <c r="A39" t="s">
        <v>314</v>
      </c>
      <c r="B39" t="s">
        <v>214</v>
      </c>
      <c r="C39" t="s">
        <v>315</v>
      </c>
      <c r="D39" t="s">
        <v>225</v>
      </c>
      <c r="E39" t="s">
        <v>226</v>
      </c>
      <c r="F39">
        <v>25</v>
      </c>
      <c r="G39">
        <v>43</v>
      </c>
      <c r="H39">
        <v>36</v>
      </c>
      <c r="I39">
        <v>194</v>
      </c>
      <c r="J39">
        <v>206</v>
      </c>
      <c r="K39" t="s">
        <v>218</v>
      </c>
      <c r="L39">
        <v>189</v>
      </c>
      <c r="M39">
        <f t="shared" si="115"/>
        <v>468</v>
      </c>
      <c r="N39">
        <f t="shared" ref="N39:O45" si="134">F39/$M39</f>
        <v>5.3418803418803416E-2</v>
      </c>
      <c r="O39">
        <f t="shared" si="134"/>
        <v>9.1880341880341887E-2</v>
      </c>
      <c r="P39">
        <f t="shared" ref="P39:Q45" si="135">I39/$M39</f>
        <v>0.41452991452991456</v>
      </c>
      <c r="Q39">
        <f t="shared" si="135"/>
        <v>0.44017094017094016</v>
      </c>
      <c r="R39" t="s">
        <v>218</v>
      </c>
      <c r="S39">
        <v>29</v>
      </c>
      <c r="T39">
        <v>34</v>
      </c>
      <c r="U39">
        <v>22</v>
      </c>
      <c r="V39">
        <v>190</v>
      </c>
      <c r="W39">
        <v>217</v>
      </c>
      <c r="X39" t="s">
        <v>218</v>
      </c>
      <c r="Y39">
        <v>0</v>
      </c>
      <c r="Z39">
        <v>212</v>
      </c>
      <c r="AA39">
        <f t="shared" ref="AA39:AA45" si="136">SUM(S39,T39,V39,W39,X39)</f>
        <v>470</v>
      </c>
      <c r="AB39">
        <f t="shared" ref="AB39:AC45" si="137">S39/$AA39</f>
        <v>6.1702127659574467E-2</v>
      </c>
      <c r="AC39">
        <f t="shared" si="137"/>
        <v>7.2340425531914887E-2</v>
      </c>
      <c r="AD39">
        <f t="shared" ref="AD39:AE45" si="138">V39/$AA39</f>
        <v>0.40425531914893614</v>
      </c>
      <c r="AE39">
        <f t="shared" si="138"/>
        <v>0.46170212765957447</v>
      </c>
      <c r="AF39" t="s">
        <v>218</v>
      </c>
      <c r="AG39">
        <v>20</v>
      </c>
      <c r="AH39">
        <v>36</v>
      </c>
      <c r="AI39">
        <v>26</v>
      </c>
      <c r="AJ39">
        <v>137</v>
      </c>
      <c r="AK39">
        <v>249</v>
      </c>
      <c r="AL39" t="s">
        <v>218</v>
      </c>
      <c r="AM39">
        <v>0</v>
      </c>
      <c r="AN39">
        <v>189</v>
      </c>
      <c r="AO39">
        <f t="shared" ref="AO39:AO45" si="139">SUM(AG39,AH39,AJ39,AK39,AL39)</f>
        <v>442</v>
      </c>
      <c r="AP39">
        <f t="shared" ref="AP39:AQ45" si="140">AG39/$AO39</f>
        <v>4.5248868778280542E-2</v>
      </c>
      <c r="AQ39">
        <f t="shared" si="140"/>
        <v>8.1447963800904979E-2</v>
      </c>
      <c r="AR39">
        <f t="shared" ref="AR39:AS45" si="141">AJ39/$AO39</f>
        <v>0.30995475113122173</v>
      </c>
      <c r="AS39">
        <f t="shared" si="141"/>
        <v>0.56334841628959276</v>
      </c>
      <c r="AT39" t="s">
        <v>218</v>
      </c>
      <c r="AU39">
        <v>52</v>
      </c>
      <c r="AV39">
        <v>39</v>
      </c>
      <c r="AW39">
        <v>34</v>
      </c>
      <c r="AX39">
        <v>180</v>
      </c>
      <c r="AY39">
        <v>294</v>
      </c>
      <c r="AZ39" t="s">
        <v>218</v>
      </c>
      <c r="BA39">
        <v>0</v>
      </c>
      <c r="BB39">
        <v>266</v>
      </c>
      <c r="BC39">
        <f t="shared" ref="BC39:BC45" si="142">SUM(AU39,AV39,AX39,AY39,AZ39)</f>
        <v>565</v>
      </c>
      <c r="BD39">
        <f t="shared" ref="BD39:BE45" si="143">AU39/$BC39</f>
        <v>9.2035398230088494E-2</v>
      </c>
      <c r="BE39">
        <f t="shared" si="143"/>
        <v>6.9026548672566371E-2</v>
      </c>
      <c r="BF39">
        <f t="shared" ref="BF39:BG45" si="144">AX39/$BC39</f>
        <v>0.31858407079646017</v>
      </c>
      <c r="BG39">
        <f t="shared" si="144"/>
        <v>0.52035398230088492</v>
      </c>
      <c r="BH39" t="s">
        <v>218</v>
      </c>
      <c r="BI39">
        <v>49</v>
      </c>
      <c r="BJ39">
        <v>20</v>
      </c>
      <c r="BK39">
        <v>5</v>
      </c>
      <c r="BL39">
        <v>150</v>
      </c>
      <c r="BM39">
        <v>371</v>
      </c>
      <c r="BN39" t="s">
        <v>218</v>
      </c>
      <c r="BO39">
        <v>0</v>
      </c>
      <c r="BP39">
        <v>344</v>
      </c>
      <c r="BQ39">
        <f t="shared" ref="BQ39:BQ45" si="145">SUM(BI39,BJ39,BL39,BM39,BN39)</f>
        <v>590</v>
      </c>
      <c r="BR39">
        <f t="shared" ref="BR39:BS45" si="146">BI39/$BQ39</f>
        <v>8.3050847457627114E-2</v>
      </c>
      <c r="BS39">
        <f t="shared" si="146"/>
        <v>3.3898305084745763E-2</v>
      </c>
      <c r="BT39">
        <f t="shared" ref="BT39:BU45" si="147">BL39/$BQ39</f>
        <v>0.25423728813559321</v>
      </c>
      <c r="BU39">
        <f t="shared" si="147"/>
        <v>0.62881355932203387</v>
      </c>
      <c r="BV39" t="s">
        <v>218</v>
      </c>
      <c r="BW39">
        <v>70</v>
      </c>
      <c r="BX39">
        <v>32</v>
      </c>
      <c r="BY39">
        <v>11</v>
      </c>
      <c r="BZ39">
        <v>139</v>
      </c>
      <c r="CA39">
        <v>333</v>
      </c>
      <c r="CB39" t="s">
        <v>218</v>
      </c>
      <c r="CC39">
        <v>0</v>
      </c>
      <c r="CD39">
        <v>303</v>
      </c>
      <c r="CE39">
        <v>9</v>
      </c>
      <c r="CF39">
        <v>55</v>
      </c>
      <c r="CG39">
        <v>96</v>
      </c>
      <c r="CH39">
        <v>34</v>
      </c>
      <c r="CI39">
        <v>160</v>
      </c>
      <c r="CJ39">
        <v>270</v>
      </c>
      <c r="CK39">
        <v>32</v>
      </c>
      <c r="CL39">
        <f t="shared" ref="CL39:CL45" si="148">SUM(BW39,BX39,BZ39,CA39,CB39,CE39)</f>
        <v>583</v>
      </c>
      <c r="CM39">
        <f t="shared" ref="CM39:CN45" si="149">BW39/$CL39</f>
        <v>0.12006861063464837</v>
      </c>
      <c r="CN39">
        <f t="shared" si="149"/>
        <v>5.4888507718696397E-2</v>
      </c>
      <c r="CO39">
        <f t="shared" ref="CO39:CP45" si="150">BZ39/$CL39</f>
        <v>0.23842195540308747</v>
      </c>
      <c r="CP39">
        <f t="shared" si="150"/>
        <v>0.57118353344768436</v>
      </c>
      <c r="CQ39" t="s">
        <v>218</v>
      </c>
      <c r="CR39">
        <f t="shared" ref="CR39:CR45" si="151">CE39/$CL39</f>
        <v>1.5437392795883362E-2</v>
      </c>
      <c r="CS39">
        <v>56</v>
      </c>
      <c r="CT39">
        <v>33</v>
      </c>
      <c r="CU39">
        <v>22</v>
      </c>
      <c r="CV39">
        <v>119</v>
      </c>
      <c r="CW39">
        <v>292</v>
      </c>
      <c r="CX39" t="s">
        <v>218</v>
      </c>
      <c r="CY39">
        <v>0</v>
      </c>
      <c r="CZ39">
        <v>280</v>
      </c>
      <c r="DA39">
        <v>8</v>
      </c>
      <c r="DB39">
        <v>52</v>
      </c>
      <c r="DC39">
        <v>75</v>
      </c>
      <c r="DD39">
        <v>34</v>
      </c>
      <c r="DE39">
        <v>142</v>
      </c>
      <c r="DF39">
        <v>226</v>
      </c>
      <c r="DG39">
        <v>47</v>
      </c>
      <c r="DH39">
        <f t="shared" ref="DH39:DH45" si="152">SUM(CS39,CT39,CV39,CW39,CX39,DA39)</f>
        <v>508</v>
      </c>
      <c r="DI39">
        <f t="shared" ref="DI39:DJ45" si="153">CS39/$DH39</f>
        <v>0.11023622047244094</v>
      </c>
      <c r="DJ39">
        <f t="shared" si="153"/>
        <v>6.4960629921259838E-2</v>
      </c>
      <c r="DK39">
        <f t="shared" ref="DK39:DL45" si="154">CV39/$DH39</f>
        <v>0.23425196850393701</v>
      </c>
      <c r="DL39">
        <f t="shared" si="154"/>
        <v>0.57480314960629919</v>
      </c>
      <c r="DM39" t="s">
        <v>218</v>
      </c>
      <c r="DN39">
        <f t="shared" ref="DN39:DN45" si="155">DA39/$DH39</f>
        <v>1.5748031496062992E-2</v>
      </c>
      <c r="DO39">
        <v>68</v>
      </c>
      <c r="DP39">
        <v>6</v>
      </c>
      <c r="DQ39">
        <v>1</v>
      </c>
      <c r="DR39">
        <v>68</v>
      </c>
      <c r="DS39">
        <v>177</v>
      </c>
      <c r="DT39" t="s">
        <v>218</v>
      </c>
      <c r="DU39">
        <v>0</v>
      </c>
      <c r="DV39">
        <v>160</v>
      </c>
      <c r="DW39">
        <v>7</v>
      </c>
      <c r="DX39">
        <v>22</v>
      </c>
      <c r="DY39">
        <v>84</v>
      </c>
      <c r="DZ39">
        <v>8</v>
      </c>
      <c r="EA39">
        <v>80</v>
      </c>
      <c r="EB39">
        <v>125</v>
      </c>
      <c r="EC39">
        <v>21</v>
      </c>
      <c r="ED39">
        <f t="shared" ref="ED39:ED45" si="156">SUM(DO39,DP39,DR39,DS39,DT39,DW39)</f>
        <v>326</v>
      </c>
      <c r="EE39">
        <f t="shared" ref="EE39:EF45" si="157">DO39/$ED39</f>
        <v>0.20858895705521471</v>
      </c>
      <c r="EF39">
        <f t="shared" si="157"/>
        <v>1.8404907975460124E-2</v>
      </c>
      <c r="EG39">
        <f t="shared" ref="EG39:EH45" si="158">DR39/$ED39</f>
        <v>0.20858895705521471</v>
      </c>
      <c r="EH39">
        <f t="shared" si="158"/>
        <v>0.54294478527607359</v>
      </c>
      <c r="EI39" t="s">
        <v>218</v>
      </c>
      <c r="EJ39">
        <f t="shared" ref="EJ39:EJ45" si="159">DW39/$ED39</f>
        <v>2.1472392638036811E-2</v>
      </c>
      <c r="EK39">
        <v>75</v>
      </c>
      <c r="EL39">
        <v>20</v>
      </c>
      <c r="EM39">
        <v>14</v>
      </c>
      <c r="EN39">
        <v>107</v>
      </c>
      <c r="EO39">
        <v>310</v>
      </c>
      <c r="EP39" t="s">
        <v>218</v>
      </c>
      <c r="EQ39">
        <v>0</v>
      </c>
      <c r="ER39">
        <v>286</v>
      </c>
      <c r="ES39">
        <v>24</v>
      </c>
      <c r="EU39">
        <v>97</v>
      </c>
      <c r="EV39">
        <v>27</v>
      </c>
      <c r="EW39">
        <v>94</v>
      </c>
      <c r="EX39">
        <v>230</v>
      </c>
      <c r="EY39">
        <v>42</v>
      </c>
      <c r="EZ39">
        <f t="shared" ref="EZ39:EZ45" si="160">SUM(EK39,EL39,EN39,EO39,EP39,ES39)</f>
        <v>536</v>
      </c>
      <c r="FA39">
        <f t="shared" ref="FA39:FB45" si="161">EK39/$EZ39</f>
        <v>0.13992537313432835</v>
      </c>
      <c r="FB39">
        <f t="shared" si="161"/>
        <v>3.7313432835820892E-2</v>
      </c>
      <c r="FC39">
        <f t="shared" ref="FC39:FD45" si="162">EN39/$EZ39</f>
        <v>0.19962686567164178</v>
      </c>
      <c r="FD39">
        <f t="shared" si="162"/>
        <v>0.57835820895522383</v>
      </c>
      <c r="FE39" t="s">
        <v>218</v>
      </c>
      <c r="FF39">
        <f t="shared" ref="FF39:FF45" si="163">ES39/$EZ39</f>
        <v>4.4776119402985072E-2</v>
      </c>
      <c r="FG39">
        <v>40.4</v>
      </c>
      <c r="FH39">
        <v>116</v>
      </c>
      <c r="FI39">
        <v>3.3799999999999997E-2</v>
      </c>
      <c r="FJ39">
        <v>75675</v>
      </c>
      <c r="FK39">
        <v>0.10680000000000001</v>
      </c>
      <c r="FL39">
        <v>0.88380000000000003</v>
      </c>
      <c r="FM39">
        <v>0.1731</v>
      </c>
      <c r="FN39">
        <v>0.14779999999999999</v>
      </c>
      <c r="FO39">
        <v>0.21779999999999999</v>
      </c>
      <c r="FP39">
        <v>30</v>
      </c>
      <c r="FQ39">
        <v>6</v>
      </c>
      <c r="FR39">
        <v>20</v>
      </c>
      <c r="FS39">
        <v>87</v>
      </c>
      <c r="FT39" t="s">
        <v>218</v>
      </c>
      <c r="FU39">
        <v>14</v>
      </c>
      <c r="FV39">
        <f t="shared" si="116"/>
        <v>157</v>
      </c>
      <c r="FW39" s="12">
        <f t="shared" si="117"/>
        <v>0.19108280254777071</v>
      </c>
      <c r="FX39" s="12">
        <f t="shared" si="118"/>
        <v>3.8216560509554139E-2</v>
      </c>
      <c r="FY39" s="12">
        <f t="shared" si="119"/>
        <v>0.12738853503184713</v>
      </c>
      <c r="FZ39" s="12">
        <f t="shared" si="120"/>
        <v>0.55414012738853502</v>
      </c>
      <c r="GA39" t="s">
        <v>218</v>
      </c>
      <c r="GB39" s="12">
        <f t="shared" si="121"/>
        <v>8.9171974522292988E-2</v>
      </c>
      <c r="GC39">
        <v>27</v>
      </c>
      <c r="GD39">
        <v>6</v>
      </c>
      <c r="GE39">
        <v>17</v>
      </c>
      <c r="GF39">
        <v>100</v>
      </c>
      <c r="GG39" t="s">
        <v>218</v>
      </c>
      <c r="GH39">
        <v>10</v>
      </c>
      <c r="GI39">
        <f t="shared" si="122"/>
        <v>160</v>
      </c>
      <c r="GJ39">
        <f t="shared" si="123"/>
        <v>0.16875000000000001</v>
      </c>
      <c r="GK39">
        <f t="shared" si="124"/>
        <v>3.7499999999999999E-2</v>
      </c>
      <c r="GL39">
        <f t="shared" si="125"/>
        <v>0.10625</v>
      </c>
      <c r="GM39">
        <f t="shared" si="126"/>
        <v>0.625</v>
      </c>
      <c r="GN39" t="s">
        <v>218</v>
      </c>
      <c r="GO39">
        <f t="shared" si="127"/>
        <v>6.25E-2</v>
      </c>
      <c r="GP39">
        <v>32</v>
      </c>
      <c r="GQ39">
        <v>6</v>
      </c>
      <c r="GR39">
        <v>23</v>
      </c>
      <c r="GS39">
        <v>73</v>
      </c>
      <c r="GT39" t="s">
        <v>218</v>
      </c>
      <c r="GU39">
        <v>17</v>
      </c>
      <c r="GV39">
        <f t="shared" si="128"/>
        <v>151</v>
      </c>
      <c r="GW39">
        <f t="shared" si="129"/>
        <v>0.2119205298013245</v>
      </c>
      <c r="GX39">
        <f t="shared" si="130"/>
        <v>3.9735099337748346E-2</v>
      </c>
      <c r="GY39">
        <f t="shared" si="131"/>
        <v>0.15231788079470199</v>
      </c>
      <c r="GZ39">
        <f t="shared" si="132"/>
        <v>0.48344370860927155</v>
      </c>
      <c r="HA39" t="s">
        <v>218</v>
      </c>
      <c r="HB39">
        <f t="shared" si="133"/>
        <v>0.11258278145695365</v>
      </c>
    </row>
    <row r="40" spans="1:210">
      <c r="A40" t="s">
        <v>310</v>
      </c>
      <c r="B40" t="s">
        <v>214</v>
      </c>
      <c r="C40" t="s">
        <v>316</v>
      </c>
      <c r="D40" t="s">
        <v>310</v>
      </c>
      <c r="E40" t="s">
        <v>311</v>
      </c>
      <c r="F40">
        <v>45</v>
      </c>
      <c r="G40">
        <v>61</v>
      </c>
      <c r="H40">
        <v>48</v>
      </c>
      <c r="I40">
        <v>150</v>
      </c>
      <c r="J40">
        <v>417</v>
      </c>
      <c r="K40" t="s">
        <v>218</v>
      </c>
      <c r="L40">
        <v>387</v>
      </c>
      <c r="M40">
        <f t="shared" si="115"/>
        <v>673</v>
      </c>
      <c r="N40">
        <f t="shared" si="134"/>
        <v>6.6864784546805348E-2</v>
      </c>
      <c r="O40">
        <f t="shared" si="134"/>
        <v>9.0638930163447248E-2</v>
      </c>
      <c r="P40">
        <f t="shared" si="135"/>
        <v>0.22288261515601784</v>
      </c>
      <c r="Q40">
        <f t="shared" si="135"/>
        <v>0.61961367013372959</v>
      </c>
      <c r="R40" t="s">
        <v>218</v>
      </c>
      <c r="S40">
        <v>42</v>
      </c>
      <c r="T40">
        <v>73</v>
      </c>
      <c r="U40">
        <v>71</v>
      </c>
      <c r="V40">
        <v>131</v>
      </c>
      <c r="W40">
        <v>422</v>
      </c>
      <c r="X40" t="s">
        <v>218</v>
      </c>
      <c r="Y40">
        <v>0</v>
      </c>
      <c r="Z40">
        <v>363</v>
      </c>
      <c r="AA40">
        <f t="shared" si="136"/>
        <v>668</v>
      </c>
      <c r="AB40">
        <f t="shared" si="137"/>
        <v>6.2874251497005984E-2</v>
      </c>
      <c r="AC40">
        <f t="shared" si="137"/>
        <v>0.1092814371257485</v>
      </c>
      <c r="AD40">
        <f t="shared" si="138"/>
        <v>0.19610778443113772</v>
      </c>
      <c r="AE40">
        <f t="shared" si="138"/>
        <v>0.63173652694610782</v>
      </c>
      <c r="AF40" t="s">
        <v>218</v>
      </c>
      <c r="AG40">
        <v>56</v>
      </c>
      <c r="AH40">
        <v>58</v>
      </c>
      <c r="AI40">
        <v>49</v>
      </c>
      <c r="AJ40">
        <v>141</v>
      </c>
      <c r="AK40">
        <v>493</v>
      </c>
      <c r="AL40" t="s">
        <v>218</v>
      </c>
      <c r="AM40">
        <v>0</v>
      </c>
      <c r="AN40">
        <v>415</v>
      </c>
      <c r="AO40">
        <f t="shared" si="139"/>
        <v>748</v>
      </c>
      <c r="AP40">
        <f t="shared" si="140"/>
        <v>7.4866310160427801E-2</v>
      </c>
      <c r="AQ40">
        <f t="shared" si="140"/>
        <v>7.7540106951871662E-2</v>
      </c>
      <c r="AR40">
        <f t="shared" si="141"/>
        <v>0.18850267379679145</v>
      </c>
      <c r="AS40">
        <f t="shared" si="141"/>
        <v>0.65909090909090906</v>
      </c>
      <c r="AT40" t="s">
        <v>218</v>
      </c>
      <c r="AU40">
        <v>45</v>
      </c>
      <c r="AV40">
        <v>58</v>
      </c>
      <c r="AW40">
        <v>46</v>
      </c>
      <c r="AX40">
        <v>121</v>
      </c>
      <c r="AY40">
        <v>449</v>
      </c>
      <c r="AZ40" t="s">
        <v>218</v>
      </c>
      <c r="BA40">
        <v>0</v>
      </c>
      <c r="BB40">
        <v>398</v>
      </c>
      <c r="BC40">
        <f t="shared" si="142"/>
        <v>673</v>
      </c>
      <c r="BD40">
        <f t="shared" si="143"/>
        <v>6.6864784546805348E-2</v>
      </c>
      <c r="BE40">
        <f t="shared" si="143"/>
        <v>8.6181277860326894E-2</v>
      </c>
      <c r="BF40">
        <f t="shared" si="144"/>
        <v>0.17979197622585438</v>
      </c>
      <c r="BG40">
        <f t="shared" si="144"/>
        <v>0.66716196136701333</v>
      </c>
      <c r="BH40" t="s">
        <v>218</v>
      </c>
      <c r="BI40">
        <v>41</v>
      </c>
      <c r="BJ40">
        <v>27</v>
      </c>
      <c r="BK40">
        <v>23</v>
      </c>
      <c r="BL40">
        <v>83</v>
      </c>
      <c r="BM40">
        <v>461</v>
      </c>
      <c r="BN40" t="s">
        <v>218</v>
      </c>
      <c r="BO40">
        <v>0</v>
      </c>
      <c r="BP40">
        <v>431</v>
      </c>
      <c r="BQ40">
        <f t="shared" si="145"/>
        <v>612</v>
      </c>
      <c r="BR40">
        <f t="shared" si="146"/>
        <v>6.699346405228758E-2</v>
      </c>
      <c r="BS40">
        <f t="shared" si="146"/>
        <v>4.4117647058823532E-2</v>
      </c>
      <c r="BT40">
        <f t="shared" si="147"/>
        <v>0.13562091503267973</v>
      </c>
      <c r="BU40">
        <f t="shared" si="147"/>
        <v>0.75326797385620914</v>
      </c>
      <c r="BV40" t="s">
        <v>218</v>
      </c>
      <c r="BW40">
        <v>31</v>
      </c>
      <c r="BX40">
        <v>31</v>
      </c>
      <c r="BY40">
        <v>25</v>
      </c>
      <c r="BZ40">
        <v>70</v>
      </c>
      <c r="CA40">
        <v>391</v>
      </c>
      <c r="CB40" t="s">
        <v>218</v>
      </c>
      <c r="CC40">
        <v>0</v>
      </c>
      <c r="CD40">
        <v>367</v>
      </c>
      <c r="CE40">
        <v>0</v>
      </c>
      <c r="CF40">
        <v>17</v>
      </c>
      <c r="CG40">
        <v>34</v>
      </c>
      <c r="CH40">
        <v>33</v>
      </c>
      <c r="CI40">
        <v>95</v>
      </c>
      <c r="CJ40">
        <v>342</v>
      </c>
      <c r="CK40">
        <v>3</v>
      </c>
      <c r="CL40">
        <f t="shared" si="148"/>
        <v>523</v>
      </c>
      <c r="CM40">
        <f t="shared" si="149"/>
        <v>5.9273422562141492E-2</v>
      </c>
      <c r="CN40">
        <f t="shared" si="149"/>
        <v>5.9273422562141492E-2</v>
      </c>
      <c r="CO40">
        <f t="shared" si="150"/>
        <v>0.13384321223709369</v>
      </c>
      <c r="CP40">
        <f t="shared" si="150"/>
        <v>0.74760994263862335</v>
      </c>
      <c r="CQ40" t="s">
        <v>218</v>
      </c>
      <c r="CR40">
        <f t="shared" si="151"/>
        <v>0</v>
      </c>
      <c r="CS40">
        <v>44</v>
      </c>
      <c r="CT40">
        <v>24</v>
      </c>
      <c r="CU40">
        <v>16</v>
      </c>
      <c r="CV40">
        <v>55</v>
      </c>
      <c r="CW40">
        <v>455</v>
      </c>
      <c r="CX40" t="s">
        <v>218</v>
      </c>
      <c r="CY40">
        <v>0</v>
      </c>
      <c r="CZ40">
        <v>384</v>
      </c>
      <c r="DA40">
        <v>4</v>
      </c>
      <c r="DB40">
        <v>12</v>
      </c>
      <c r="DC40">
        <v>41</v>
      </c>
      <c r="DD40">
        <v>24</v>
      </c>
      <c r="DE40">
        <v>90</v>
      </c>
      <c r="DF40">
        <v>411</v>
      </c>
      <c r="DG40">
        <v>11</v>
      </c>
      <c r="DH40">
        <f t="shared" si="152"/>
        <v>582</v>
      </c>
      <c r="DI40">
        <f t="shared" si="153"/>
        <v>7.560137457044673E-2</v>
      </c>
      <c r="DJ40">
        <f t="shared" si="153"/>
        <v>4.1237113402061855E-2</v>
      </c>
      <c r="DK40">
        <f t="shared" si="154"/>
        <v>9.4501718213058417E-2</v>
      </c>
      <c r="DL40">
        <f t="shared" si="154"/>
        <v>0.78178694158075601</v>
      </c>
      <c r="DM40" t="s">
        <v>218</v>
      </c>
      <c r="DN40">
        <f t="shared" si="155"/>
        <v>6.8728522336769758E-3</v>
      </c>
      <c r="DO40">
        <v>30</v>
      </c>
      <c r="DP40">
        <v>22</v>
      </c>
      <c r="DQ40">
        <v>14</v>
      </c>
      <c r="DR40">
        <v>80</v>
      </c>
      <c r="DS40">
        <v>434</v>
      </c>
      <c r="DT40" t="s">
        <v>218</v>
      </c>
      <c r="DU40">
        <v>0</v>
      </c>
      <c r="DV40">
        <v>415</v>
      </c>
      <c r="DW40">
        <v>4</v>
      </c>
      <c r="DX40">
        <v>13</v>
      </c>
      <c r="DY40">
        <v>40</v>
      </c>
      <c r="DZ40">
        <v>23</v>
      </c>
      <c r="EA40">
        <v>111</v>
      </c>
      <c r="EB40">
        <v>376</v>
      </c>
      <c r="EC40">
        <v>5</v>
      </c>
      <c r="ED40">
        <f t="shared" si="156"/>
        <v>570</v>
      </c>
      <c r="EE40">
        <f t="shared" si="157"/>
        <v>5.2631578947368418E-2</v>
      </c>
      <c r="EF40">
        <f t="shared" si="157"/>
        <v>3.8596491228070177E-2</v>
      </c>
      <c r="EG40">
        <f t="shared" si="158"/>
        <v>0.14035087719298245</v>
      </c>
      <c r="EH40">
        <f t="shared" si="158"/>
        <v>0.76140350877192986</v>
      </c>
      <c r="EI40" t="s">
        <v>218</v>
      </c>
      <c r="EJ40">
        <f t="shared" si="159"/>
        <v>7.0175438596491229E-3</v>
      </c>
      <c r="EK40">
        <v>18</v>
      </c>
      <c r="EL40">
        <v>25</v>
      </c>
      <c r="EM40">
        <v>19</v>
      </c>
      <c r="EN40">
        <v>58</v>
      </c>
      <c r="EO40">
        <v>404</v>
      </c>
      <c r="EP40" t="s">
        <v>218</v>
      </c>
      <c r="EQ40">
        <v>0</v>
      </c>
      <c r="ER40">
        <v>356</v>
      </c>
      <c r="ES40">
        <v>1</v>
      </c>
      <c r="EU40">
        <v>28</v>
      </c>
      <c r="EV40">
        <v>26</v>
      </c>
      <c r="EW40">
        <v>115</v>
      </c>
      <c r="EX40">
        <v>355</v>
      </c>
      <c r="EY40">
        <v>2</v>
      </c>
      <c r="EZ40">
        <f t="shared" si="160"/>
        <v>506</v>
      </c>
      <c r="FA40">
        <f t="shared" si="161"/>
        <v>3.5573122529644272E-2</v>
      </c>
      <c r="FB40">
        <f t="shared" si="161"/>
        <v>4.9407114624505928E-2</v>
      </c>
      <c r="FC40">
        <f t="shared" si="162"/>
        <v>0.11462450592885376</v>
      </c>
      <c r="FD40">
        <f t="shared" si="162"/>
        <v>0.79841897233201586</v>
      </c>
      <c r="FE40" t="s">
        <v>218</v>
      </c>
      <c r="FF40">
        <f t="shared" si="163"/>
        <v>1.976284584980237E-3</v>
      </c>
      <c r="FG40">
        <v>24.5</v>
      </c>
      <c r="FH40">
        <v>56</v>
      </c>
      <c r="FI40">
        <v>1.2E-2</v>
      </c>
      <c r="FJ40">
        <v>115154</v>
      </c>
      <c r="FK40">
        <v>5.6399999999999999E-2</v>
      </c>
      <c r="FL40">
        <v>0.9204</v>
      </c>
      <c r="FM40">
        <v>0.22289999999999999</v>
      </c>
      <c r="FN40">
        <v>0.2369</v>
      </c>
      <c r="FO40">
        <v>0.2311</v>
      </c>
      <c r="FP40">
        <v>20</v>
      </c>
      <c r="FQ40">
        <v>102</v>
      </c>
      <c r="FR40">
        <v>80</v>
      </c>
      <c r="FS40">
        <v>377</v>
      </c>
      <c r="FT40" t="s">
        <v>218</v>
      </c>
      <c r="FU40">
        <v>16</v>
      </c>
      <c r="FV40">
        <f t="shared" si="116"/>
        <v>595</v>
      </c>
      <c r="FW40" s="12">
        <f t="shared" si="117"/>
        <v>3.3613445378151259E-2</v>
      </c>
      <c r="FX40" s="12">
        <f t="shared" si="118"/>
        <v>0.17142857142857143</v>
      </c>
      <c r="FY40" s="12">
        <f t="shared" si="119"/>
        <v>0.13445378151260504</v>
      </c>
      <c r="FZ40" s="12">
        <f t="shared" si="120"/>
        <v>0.63361344537815123</v>
      </c>
      <c r="GA40" t="s">
        <v>218</v>
      </c>
      <c r="GB40" s="12">
        <f t="shared" si="121"/>
        <v>2.689075630252101E-2</v>
      </c>
      <c r="GC40">
        <v>15</v>
      </c>
      <c r="GD40">
        <v>104</v>
      </c>
      <c r="GE40">
        <v>65</v>
      </c>
      <c r="GF40">
        <v>403</v>
      </c>
      <c r="GG40" t="s">
        <v>218</v>
      </c>
      <c r="GH40">
        <v>12</v>
      </c>
      <c r="GI40">
        <f t="shared" si="122"/>
        <v>599</v>
      </c>
      <c r="GJ40">
        <f t="shared" si="123"/>
        <v>2.5041736227045076E-2</v>
      </c>
      <c r="GK40">
        <f t="shared" si="124"/>
        <v>0.17362270450751252</v>
      </c>
      <c r="GL40">
        <f t="shared" si="125"/>
        <v>0.10851419031719532</v>
      </c>
      <c r="GM40">
        <f t="shared" si="126"/>
        <v>0.67278797996661099</v>
      </c>
      <c r="GN40" t="s">
        <v>218</v>
      </c>
      <c r="GO40">
        <f t="shared" si="127"/>
        <v>2.003338898163606E-2</v>
      </c>
      <c r="GP40">
        <v>24</v>
      </c>
      <c r="GQ40">
        <v>99</v>
      </c>
      <c r="GR40">
        <v>94</v>
      </c>
      <c r="GS40">
        <v>351</v>
      </c>
      <c r="GT40" t="s">
        <v>218</v>
      </c>
      <c r="GU40">
        <v>20</v>
      </c>
      <c r="GV40">
        <f t="shared" si="128"/>
        <v>588</v>
      </c>
      <c r="GW40">
        <f t="shared" si="129"/>
        <v>4.0816326530612242E-2</v>
      </c>
      <c r="GX40">
        <f t="shared" si="130"/>
        <v>0.1683673469387755</v>
      </c>
      <c r="GY40">
        <f t="shared" si="131"/>
        <v>0.1598639455782313</v>
      </c>
      <c r="GZ40">
        <f t="shared" si="132"/>
        <v>0.59693877551020413</v>
      </c>
      <c r="HA40" t="s">
        <v>218</v>
      </c>
      <c r="HB40">
        <f t="shared" si="133"/>
        <v>3.4013605442176874E-2</v>
      </c>
    </row>
    <row r="41" spans="1:210">
      <c r="A41" t="s">
        <v>317</v>
      </c>
      <c r="B41" t="s">
        <v>251</v>
      </c>
      <c r="C41" t="s">
        <v>318</v>
      </c>
      <c r="D41" t="s">
        <v>225</v>
      </c>
      <c r="E41" t="s">
        <v>226</v>
      </c>
      <c r="F41">
        <v>79</v>
      </c>
      <c r="G41">
        <v>43</v>
      </c>
      <c r="H41">
        <v>28</v>
      </c>
      <c r="I41">
        <v>270</v>
      </c>
      <c r="J41">
        <v>240</v>
      </c>
      <c r="K41" t="s">
        <v>218</v>
      </c>
      <c r="L41">
        <v>120</v>
      </c>
      <c r="M41">
        <f t="shared" si="115"/>
        <v>632</v>
      </c>
      <c r="N41">
        <f t="shared" si="134"/>
        <v>0.125</v>
      </c>
      <c r="O41">
        <f t="shared" si="134"/>
        <v>6.8037974683544306E-2</v>
      </c>
      <c r="P41">
        <f t="shared" si="135"/>
        <v>0.42721518987341772</v>
      </c>
      <c r="Q41">
        <f t="shared" si="135"/>
        <v>0.379746835443038</v>
      </c>
      <c r="R41" t="s">
        <v>218</v>
      </c>
      <c r="S41">
        <v>67</v>
      </c>
      <c r="T41">
        <v>66</v>
      </c>
      <c r="U41">
        <v>10</v>
      </c>
      <c r="V41">
        <v>192</v>
      </c>
      <c r="W41">
        <v>187</v>
      </c>
      <c r="X41" t="s">
        <v>218</v>
      </c>
      <c r="Y41">
        <v>0</v>
      </c>
      <c r="Z41">
        <v>103</v>
      </c>
      <c r="AA41">
        <f t="shared" si="136"/>
        <v>512</v>
      </c>
      <c r="AB41">
        <f t="shared" si="137"/>
        <v>0.130859375</v>
      </c>
      <c r="AC41">
        <f t="shared" si="137"/>
        <v>0.12890625</v>
      </c>
      <c r="AD41">
        <f t="shared" si="138"/>
        <v>0.375</v>
      </c>
      <c r="AE41">
        <f t="shared" si="138"/>
        <v>0.365234375</v>
      </c>
      <c r="AF41" t="s">
        <v>218</v>
      </c>
      <c r="AG41">
        <v>40</v>
      </c>
      <c r="AH41">
        <v>50</v>
      </c>
      <c r="AI41">
        <v>1</v>
      </c>
      <c r="AJ41">
        <v>171</v>
      </c>
      <c r="AK41">
        <v>154</v>
      </c>
      <c r="AL41" t="s">
        <v>218</v>
      </c>
      <c r="AM41">
        <v>0</v>
      </c>
      <c r="AN41">
        <v>59</v>
      </c>
      <c r="AO41">
        <f t="shared" si="139"/>
        <v>415</v>
      </c>
      <c r="AP41">
        <f t="shared" si="140"/>
        <v>9.6385542168674704E-2</v>
      </c>
      <c r="AQ41">
        <f t="shared" si="140"/>
        <v>0.12048192771084337</v>
      </c>
      <c r="AR41">
        <f t="shared" si="141"/>
        <v>0.41204819277108434</v>
      </c>
      <c r="AS41">
        <f t="shared" si="141"/>
        <v>0.37108433734939761</v>
      </c>
      <c r="AT41" t="s">
        <v>218</v>
      </c>
      <c r="AU41">
        <v>67</v>
      </c>
      <c r="AV41">
        <v>50</v>
      </c>
      <c r="AW41">
        <v>10</v>
      </c>
      <c r="AX41">
        <v>253</v>
      </c>
      <c r="AY41">
        <v>182</v>
      </c>
      <c r="AZ41" t="s">
        <v>218</v>
      </c>
      <c r="BA41">
        <v>0</v>
      </c>
      <c r="BB41">
        <v>98</v>
      </c>
      <c r="BC41">
        <f t="shared" si="142"/>
        <v>552</v>
      </c>
      <c r="BD41">
        <f t="shared" si="143"/>
        <v>0.1213768115942029</v>
      </c>
      <c r="BE41">
        <f t="shared" si="143"/>
        <v>9.0579710144927536E-2</v>
      </c>
      <c r="BF41">
        <f t="shared" si="144"/>
        <v>0.45833333333333331</v>
      </c>
      <c r="BG41">
        <f t="shared" si="144"/>
        <v>0.32971014492753625</v>
      </c>
      <c r="BH41" t="s">
        <v>218</v>
      </c>
      <c r="BI41">
        <v>42</v>
      </c>
      <c r="BJ41">
        <v>13</v>
      </c>
      <c r="BK41">
        <v>4</v>
      </c>
      <c r="BL41">
        <v>225</v>
      </c>
      <c r="BM41">
        <v>230</v>
      </c>
      <c r="BN41" t="s">
        <v>218</v>
      </c>
      <c r="BO41">
        <v>0</v>
      </c>
      <c r="BP41">
        <v>145</v>
      </c>
      <c r="BQ41">
        <f t="shared" si="145"/>
        <v>510</v>
      </c>
      <c r="BR41">
        <f t="shared" si="146"/>
        <v>8.2352941176470587E-2</v>
      </c>
      <c r="BS41">
        <f t="shared" si="146"/>
        <v>2.5490196078431372E-2</v>
      </c>
      <c r="BT41">
        <f t="shared" si="147"/>
        <v>0.44117647058823528</v>
      </c>
      <c r="BU41">
        <f t="shared" si="147"/>
        <v>0.45098039215686275</v>
      </c>
      <c r="BV41" t="s">
        <v>218</v>
      </c>
      <c r="BW41">
        <v>49</v>
      </c>
      <c r="BX41">
        <v>31</v>
      </c>
      <c r="BY41">
        <v>3</v>
      </c>
      <c r="BZ41">
        <v>198</v>
      </c>
      <c r="CA41">
        <v>221</v>
      </c>
      <c r="CB41" t="s">
        <v>218</v>
      </c>
      <c r="CC41">
        <v>0</v>
      </c>
      <c r="CD41">
        <v>154</v>
      </c>
      <c r="CE41">
        <v>1</v>
      </c>
      <c r="CF41">
        <v>22</v>
      </c>
      <c r="CG41">
        <v>92</v>
      </c>
      <c r="CH41">
        <v>35</v>
      </c>
      <c r="CI41">
        <v>243</v>
      </c>
      <c r="CJ41">
        <v>139</v>
      </c>
      <c r="CK41">
        <v>0</v>
      </c>
      <c r="CL41">
        <f t="shared" si="148"/>
        <v>500</v>
      </c>
      <c r="CM41">
        <f t="shared" si="149"/>
        <v>9.8000000000000004E-2</v>
      </c>
      <c r="CN41">
        <f t="shared" si="149"/>
        <v>6.2E-2</v>
      </c>
      <c r="CO41">
        <f t="shared" si="150"/>
        <v>0.39600000000000002</v>
      </c>
      <c r="CP41">
        <f t="shared" si="150"/>
        <v>0.442</v>
      </c>
      <c r="CQ41" t="s">
        <v>218</v>
      </c>
      <c r="CR41">
        <f t="shared" si="151"/>
        <v>2E-3</v>
      </c>
      <c r="CS41">
        <v>60</v>
      </c>
      <c r="CT41">
        <v>31</v>
      </c>
      <c r="CU41">
        <v>6</v>
      </c>
      <c r="CV41">
        <v>166</v>
      </c>
      <c r="CW41">
        <v>251</v>
      </c>
      <c r="CX41" t="s">
        <v>218</v>
      </c>
      <c r="CY41">
        <v>0</v>
      </c>
      <c r="CZ41">
        <v>179</v>
      </c>
      <c r="DA41">
        <v>2</v>
      </c>
      <c r="DB41">
        <v>7</v>
      </c>
      <c r="DC41">
        <v>97</v>
      </c>
      <c r="DD41">
        <v>32</v>
      </c>
      <c r="DE41">
        <v>202</v>
      </c>
      <c r="DF41">
        <v>168</v>
      </c>
      <c r="DG41">
        <v>4</v>
      </c>
      <c r="DH41">
        <f t="shared" si="152"/>
        <v>510</v>
      </c>
      <c r="DI41">
        <f t="shared" si="153"/>
        <v>0.11764705882352941</v>
      </c>
      <c r="DJ41">
        <f t="shared" si="153"/>
        <v>6.0784313725490195E-2</v>
      </c>
      <c r="DK41">
        <f t="shared" si="154"/>
        <v>0.32549019607843138</v>
      </c>
      <c r="DL41">
        <f t="shared" si="154"/>
        <v>0.49215686274509801</v>
      </c>
      <c r="DM41" t="s">
        <v>218</v>
      </c>
      <c r="DN41">
        <f t="shared" si="155"/>
        <v>3.9215686274509803E-3</v>
      </c>
      <c r="DO41">
        <v>55</v>
      </c>
      <c r="DP41">
        <v>32</v>
      </c>
      <c r="DQ41">
        <v>3</v>
      </c>
      <c r="DR41">
        <v>115</v>
      </c>
      <c r="DS41">
        <v>171</v>
      </c>
      <c r="DT41" t="s">
        <v>218</v>
      </c>
      <c r="DU41">
        <v>0</v>
      </c>
      <c r="DV41">
        <v>117</v>
      </c>
      <c r="DW41">
        <v>1</v>
      </c>
      <c r="DX41">
        <v>5</v>
      </c>
      <c r="DY41">
        <v>79</v>
      </c>
      <c r="DZ41">
        <v>33</v>
      </c>
      <c r="EA41">
        <v>143</v>
      </c>
      <c r="EB41">
        <v>103</v>
      </c>
      <c r="EC41">
        <v>1</v>
      </c>
      <c r="ED41">
        <f t="shared" si="156"/>
        <v>374</v>
      </c>
      <c r="EE41">
        <f t="shared" si="157"/>
        <v>0.14705882352941177</v>
      </c>
      <c r="EF41">
        <f t="shared" si="157"/>
        <v>8.5561497326203204E-2</v>
      </c>
      <c r="EG41">
        <f t="shared" si="158"/>
        <v>0.30748663101604279</v>
      </c>
      <c r="EH41">
        <f t="shared" si="158"/>
        <v>0.45721925133689839</v>
      </c>
      <c r="EI41" t="s">
        <v>218</v>
      </c>
      <c r="EJ41">
        <f t="shared" si="159"/>
        <v>2.6737967914438501E-3</v>
      </c>
      <c r="EK41">
        <v>37</v>
      </c>
      <c r="EL41">
        <v>18</v>
      </c>
      <c r="EM41">
        <v>4</v>
      </c>
      <c r="EN41">
        <v>132</v>
      </c>
      <c r="EO41">
        <v>108</v>
      </c>
      <c r="EP41" t="s">
        <v>218</v>
      </c>
      <c r="EQ41">
        <v>0</v>
      </c>
      <c r="ER41">
        <v>70</v>
      </c>
      <c r="ES41">
        <v>1</v>
      </c>
      <c r="EU41">
        <v>45</v>
      </c>
      <c r="EV41">
        <v>18</v>
      </c>
      <c r="EW41">
        <v>133</v>
      </c>
      <c r="EX41">
        <v>78</v>
      </c>
      <c r="EY41">
        <v>1</v>
      </c>
      <c r="EZ41">
        <f t="shared" si="160"/>
        <v>296</v>
      </c>
      <c r="FA41">
        <f t="shared" si="161"/>
        <v>0.125</v>
      </c>
      <c r="FB41">
        <f t="shared" si="161"/>
        <v>6.0810810810810814E-2</v>
      </c>
      <c r="FC41">
        <f t="shared" si="162"/>
        <v>0.44594594594594594</v>
      </c>
      <c r="FD41">
        <f t="shared" si="162"/>
        <v>0.36486486486486486</v>
      </c>
      <c r="FE41" t="s">
        <v>218</v>
      </c>
      <c r="FF41">
        <f t="shared" si="163"/>
        <v>3.3783783783783786E-3</v>
      </c>
      <c r="FG41">
        <v>44.2</v>
      </c>
      <c r="FH41">
        <v>134</v>
      </c>
      <c r="FI41">
        <v>3.2399999999999998E-2</v>
      </c>
      <c r="FJ41">
        <v>68916</v>
      </c>
      <c r="FK41">
        <v>0.13669999999999999</v>
      </c>
      <c r="FL41">
        <v>0.87780000000000002</v>
      </c>
      <c r="FM41">
        <v>0.17249999999999999</v>
      </c>
      <c r="FN41">
        <v>0.1429</v>
      </c>
      <c r="FO41">
        <v>0.21820000000000001</v>
      </c>
      <c r="FP41">
        <v>71</v>
      </c>
      <c r="FQ41">
        <v>20</v>
      </c>
      <c r="FR41">
        <v>122</v>
      </c>
      <c r="FS41">
        <v>204</v>
      </c>
      <c r="FT41" t="s">
        <v>218</v>
      </c>
      <c r="FU41">
        <v>2</v>
      </c>
      <c r="FV41">
        <f t="shared" si="116"/>
        <v>419</v>
      </c>
      <c r="FW41" s="12">
        <f t="shared" si="117"/>
        <v>0.16945107398568018</v>
      </c>
      <c r="FX41" s="12">
        <f t="shared" si="118"/>
        <v>4.77326968973747E-2</v>
      </c>
      <c r="FY41" s="12">
        <f t="shared" si="119"/>
        <v>0.29116945107398567</v>
      </c>
      <c r="FZ41" s="12">
        <f t="shared" si="120"/>
        <v>0.48687350835322196</v>
      </c>
      <c r="GA41" t="s">
        <v>218</v>
      </c>
      <c r="GB41" s="12">
        <f t="shared" si="121"/>
        <v>4.7732696897374704E-3</v>
      </c>
      <c r="GC41">
        <v>56</v>
      </c>
      <c r="GD41">
        <v>20</v>
      </c>
      <c r="GE41">
        <v>117</v>
      </c>
      <c r="GF41">
        <v>229</v>
      </c>
      <c r="GG41" t="s">
        <v>218</v>
      </c>
      <c r="GH41">
        <v>2</v>
      </c>
      <c r="GI41">
        <f t="shared" si="122"/>
        <v>424</v>
      </c>
      <c r="GJ41">
        <f t="shared" si="123"/>
        <v>0.13207547169811321</v>
      </c>
      <c r="GK41">
        <f t="shared" si="124"/>
        <v>4.716981132075472E-2</v>
      </c>
      <c r="GL41">
        <f t="shared" si="125"/>
        <v>0.27594339622641512</v>
      </c>
      <c r="GM41">
        <f t="shared" si="126"/>
        <v>0.54009433962264153</v>
      </c>
      <c r="GN41" t="s">
        <v>218</v>
      </c>
      <c r="GO41">
        <f t="shared" si="127"/>
        <v>4.7169811320754715E-3</v>
      </c>
      <c r="GP41">
        <v>86</v>
      </c>
      <c r="GQ41">
        <v>20</v>
      </c>
      <c r="GR41">
        <v>127</v>
      </c>
      <c r="GS41">
        <v>179</v>
      </c>
      <c r="GT41" t="s">
        <v>218</v>
      </c>
      <c r="GU41">
        <v>2</v>
      </c>
      <c r="GV41">
        <f t="shared" si="128"/>
        <v>414</v>
      </c>
      <c r="GW41">
        <f t="shared" si="129"/>
        <v>0.20772946859903382</v>
      </c>
      <c r="GX41">
        <f t="shared" si="130"/>
        <v>4.8309178743961352E-2</v>
      </c>
      <c r="GY41">
        <f t="shared" si="131"/>
        <v>0.30676328502415456</v>
      </c>
      <c r="GZ41">
        <f t="shared" si="132"/>
        <v>0.43236714975845408</v>
      </c>
      <c r="HA41" t="s">
        <v>218</v>
      </c>
      <c r="HB41">
        <f t="shared" si="133"/>
        <v>4.830917874396135E-3</v>
      </c>
    </row>
    <row r="42" spans="1:210">
      <c r="A42" t="s">
        <v>319</v>
      </c>
      <c r="B42" t="s">
        <v>251</v>
      </c>
      <c r="C42" t="s">
        <v>320</v>
      </c>
      <c r="D42" t="s">
        <v>236</v>
      </c>
      <c r="E42" t="s">
        <v>236</v>
      </c>
      <c r="F42">
        <v>15</v>
      </c>
      <c r="G42">
        <v>22</v>
      </c>
      <c r="H42">
        <v>17</v>
      </c>
      <c r="I42">
        <v>220</v>
      </c>
      <c r="J42">
        <v>191</v>
      </c>
      <c r="K42" t="s">
        <v>218</v>
      </c>
      <c r="L42">
        <v>147</v>
      </c>
      <c r="M42">
        <f t="shared" si="115"/>
        <v>448</v>
      </c>
      <c r="N42">
        <f t="shared" si="134"/>
        <v>3.3482142857142856E-2</v>
      </c>
      <c r="O42">
        <f t="shared" si="134"/>
        <v>4.9107142857142856E-2</v>
      </c>
      <c r="P42">
        <f t="shared" si="135"/>
        <v>0.49107142857142855</v>
      </c>
      <c r="Q42">
        <f t="shared" si="135"/>
        <v>0.4263392857142857</v>
      </c>
      <c r="R42" t="s">
        <v>218</v>
      </c>
      <c r="S42">
        <v>17</v>
      </c>
      <c r="T42">
        <v>28</v>
      </c>
      <c r="U42">
        <v>4</v>
      </c>
      <c r="V42">
        <v>155</v>
      </c>
      <c r="W42">
        <v>173</v>
      </c>
      <c r="X42" t="s">
        <v>218</v>
      </c>
      <c r="Y42">
        <v>0</v>
      </c>
      <c r="Z42">
        <v>97</v>
      </c>
      <c r="AA42">
        <f t="shared" si="136"/>
        <v>373</v>
      </c>
      <c r="AB42">
        <f t="shared" si="137"/>
        <v>4.5576407506702415E-2</v>
      </c>
      <c r="AC42">
        <f t="shared" si="137"/>
        <v>7.5067024128686322E-2</v>
      </c>
      <c r="AD42">
        <f t="shared" si="138"/>
        <v>0.41554959785522788</v>
      </c>
      <c r="AE42">
        <f t="shared" si="138"/>
        <v>0.46380697050938335</v>
      </c>
      <c r="AF42" t="s">
        <v>218</v>
      </c>
      <c r="AL42" t="s">
        <v>218</v>
      </c>
      <c r="AO42">
        <f t="shared" si="139"/>
        <v>0</v>
      </c>
      <c r="AP42" t="e">
        <f t="shared" si="140"/>
        <v>#DIV/0!</v>
      </c>
      <c r="AQ42" t="e">
        <f t="shared" si="140"/>
        <v>#DIV/0!</v>
      </c>
      <c r="AR42" t="e">
        <f t="shared" si="141"/>
        <v>#DIV/0!</v>
      </c>
      <c r="AS42" t="e">
        <f t="shared" si="141"/>
        <v>#DIV/0!</v>
      </c>
      <c r="AT42" t="s">
        <v>218</v>
      </c>
      <c r="AU42">
        <v>28</v>
      </c>
      <c r="AV42">
        <v>21</v>
      </c>
      <c r="AW42">
        <v>8</v>
      </c>
      <c r="AX42">
        <v>383</v>
      </c>
      <c r="AY42">
        <v>171</v>
      </c>
      <c r="AZ42" t="s">
        <v>218</v>
      </c>
      <c r="BA42">
        <v>0</v>
      </c>
      <c r="BB42">
        <v>140</v>
      </c>
      <c r="BC42">
        <f t="shared" si="142"/>
        <v>603</v>
      </c>
      <c r="BD42">
        <f t="shared" si="143"/>
        <v>4.6434494195688222E-2</v>
      </c>
      <c r="BE42">
        <f t="shared" si="143"/>
        <v>3.482587064676617E-2</v>
      </c>
      <c r="BF42">
        <f t="shared" si="144"/>
        <v>0.63515754560530679</v>
      </c>
      <c r="BG42">
        <f t="shared" si="144"/>
        <v>0.28358208955223879</v>
      </c>
      <c r="BH42" t="s">
        <v>218</v>
      </c>
      <c r="BI42">
        <v>12</v>
      </c>
      <c r="BJ42">
        <v>10</v>
      </c>
      <c r="BK42">
        <v>1</v>
      </c>
      <c r="BL42">
        <v>251</v>
      </c>
      <c r="BM42">
        <v>108</v>
      </c>
      <c r="BN42" t="s">
        <v>218</v>
      </c>
      <c r="BO42">
        <v>0</v>
      </c>
      <c r="BP42">
        <v>80</v>
      </c>
      <c r="BQ42">
        <f t="shared" si="145"/>
        <v>381</v>
      </c>
      <c r="BR42">
        <f t="shared" si="146"/>
        <v>3.1496062992125984E-2</v>
      </c>
      <c r="BS42">
        <f t="shared" si="146"/>
        <v>2.6246719160104987E-2</v>
      </c>
      <c r="BT42">
        <f t="shared" si="147"/>
        <v>0.65879265091863515</v>
      </c>
      <c r="BU42">
        <f t="shared" si="147"/>
        <v>0.28346456692913385</v>
      </c>
      <c r="BV42" t="s">
        <v>218</v>
      </c>
      <c r="BW42">
        <v>5</v>
      </c>
      <c r="BX42">
        <v>5</v>
      </c>
      <c r="BY42">
        <v>2</v>
      </c>
      <c r="BZ42">
        <v>301</v>
      </c>
      <c r="CA42">
        <v>164</v>
      </c>
      <c r="CB42" t="s">
        <v>218</v>
      </c>
      <c r="CC42">
        <v>0</v>
      </c>
      <c r="CD42">
        <v>126</v>
      </c>
      <c r="CE42">
        <v>5</v>
      </c>
      <c r="CF42">
        <v>25</v>
      </c>
      <c r="CG42">
        <v>20</v>
      </c>
      <c r="CH42">
        <v>5</v>
      </c>
      <c r="CI42">
        <v>284</v>
      </c>
      <c r="CJ42">
        <v>153</v>
      </c>
      <c r="CK42">
        <v>16</v>
      </c>
      <c r="CL42">
        <f t="shared" si="148"/>
        <v>480</v>
      </c>
      <c r="CM42">
        <f t="shared" si="149"/>
        <v>1.0416666666666666E-2</v>
      </c>
      <c r="CN42">
        <f t="shared" si="149"/>
        <v>1.0416666666666666E-2</v>
      </c>
      <c r="CO42">
        <f t="shared" si="150"/>
        <v>0.62708333333333333</v>
      </c>
      <c r="CP42">
        <f t="shared" si="150"/>
        <v>0.34166666666666667</v>
      </c>
      <c r="CQ42" t="s">
        <v>218</v>
      </c>
      <c r="CR42">
        <f t="shared" si="151"/>
        <v>1.0416666666666666E-2</v>
      </c>
      <c r="CS42">
        <v>7</v>
      </c>
      <c r="CT42">
        <v>4</v>
      </c>
      <c r="CU42">
        <v>2</v>
      </c>
      <c r="CV42">
        <v>97</v>
      </c>
      <c r="CW42">
        <v>52</v>
      </c>
      <c r="CX42" t="s">
        <v>218</v>
      </c>
      <c r="CY42">
        <v>0</v>
      </c>
      <c r="CZ42">
        <v>43</v>
      </c>
      <c r="DA42">
        <v>0</v>
      </c>
      <c r="DB42">
        <v>2</v>
      </c>
      <c r="DC42">
        <v>7</v>
      </c>
      <c r="DD42">
        <v>5</v>
      </c>
      <c r="DE42">
        <v>109</v>
      </c>
      <c r="DF42">
        <v>40</v>
      </c>
      <c r="DG42">
        <v>0</v>
      </c>
      <c r="DH42">
        <f t="shared" si="152"/>
        <v>160</v>
      </c>
      <c r="DI42">
        <f t="shared" si="153"/>
        <v>4.3749999999999997E-2</v>
      </c>
      <c r="DJ42">
        <f t="shared" si="153"/>
        <v>2.5000000000000001E-2</v>
      </c>
      <c r="DK42">
        <f t="shared" si="154"/>
        <v>0.60624999999999996</v>
      </c>
      <c r="DL42">
        <f t="shared" si="154"/>
        <v>0.32500000000000001</v>
      </c>
      <c r="DM42" t="s">
        <v>218</v>
      </c>
      <c r="DN42">
        <f t="shared" si="155"/>
        <v>0</v>
      </c>
      <c r="DO42">
        <v>7</v>
      </c>
      <c r="DP42">
        <v>9</v>
      </c>
      <c r="DQ42">
        <v>2</v>
      </c>
      <c r="DR42">
        <v>153</v>
      </c>
      <c r="DS42">
        <v>56</v>
      </c>
      <c r="DT42" t="s">
        <v>218</v>
      </c>
      <c r="DU42">
        <v>0</v>
      </c>
      <c r="DV42">
        <v>47</v>
      </c>
      <c r="DW42">
        <v>0</v>
      </c>
      <c r="DX42">
        <v>7</v>
      </c>
      <c r="DY42">
        <v>13</v>
      </c>
      <c r="DZ42">
        <v>9</v>
      </c>
      <c r="EA42">
        <v>157</v>
      </c>
      <c r="EB42">
        <v>40</v>
      </c>
      <c r="EC42">
        <v>0</v>
      </c>
      <c r="ED42">
        <f t="shared" si="156"/>
        <v>225</v>
      </c>
      <c r="EE42">
        <f t="shared" si="157"/>
        <v>3.111111111111111E-2</v>
      </c>
      <c r="EF42">
        <f t="shared" si="157"/>
        <v>0.04</v>
      </c>
      <c r="EG42">
        <f t="shared" si="158"/>
        <v>0.68</v>
      </c>
      <c r="EH42">
        <f t="shared" si="158"/>
        <v>0.24888888888888888</v>
      </c>
      <c r="EI42" t="s">
        <v>218</v>
      </c>
      <c r="EJ42">
        <f t="shared" si="159"/>
        <v>0</v>
      </c>
      <c r="EK42">
        <v>10</v>
      </c>
      <c r="EL42">
        <v>14</v>
      </c>
      <c r="EM42">
        <v>1</v>
      </c>
      <c r="EN42">
        <v>175</v>
      </c>
      <c r="EO42">
        <v>98</v>
      </c>
      <c r="EP42" t="s">
        <v>218</v>
      </c>
      <c r="EQ42">
        <v>0</v>
      </c>
      <c r="ER42">
        <v>75</v>
      </c>
      <c r="ES42">
        <v>0</v>
      </c>
      <c r="EU42">
        <v>25</v>
      </c>
      <c r="EV42">
        <v>14</v>
      </c>
      <c r="EW42">
        <v>175</v>
      </c>
      <c r="EX42">
        <v>64</v>
      </c>
      <c r="EY42">
        <v>2</v>
      </c>
      <c r="EZ42">
        <f t="shared" si="160"/>
        <v>297</v>
      </c>
      <c r="FA42">
        <f t="shared" si="161"/>
        <v>3.3670033670033669E-2</v>
      </c>
      <c r="FB42">
        <f t="shared" si="161"/>
        <v>4.7138047138047139E-2</v>
      </c>
      <c r="FC42">
        <f t="shared" si="162"/>
        <v>0.58922558922558921</v>
      </c>
      <c r="FD42">
        <f t="shared" si="162"/>
        <v>0.32996632996632996</v>
      </c>
      <c r="FE42" t="s">
        <v>218</v>
      </c>
      <c r="FF42">
        <f t="shared" si="163"/>
        <v>0</v>
      </c>
      <c r="FG42">
        <v>29.9</v>
      </c>
      <c r="FH42">
        <v>91</v>
      </c>
      <c r="FI42">
        <v>2.2599999999999999E-2</v>
      </c>
      <c r="FJ42">
        <v>86892</v>
      </c>
      <c r="FK42">
        <v>0.1241</v>
      </c>
      <c r="FL42">
        <v>0.90659999999999996</v>
      </c>
      <c r="FM42">
        <v>0.19289999999999999</v>
      </c>
      <c r="FN42">
        <v>0.182</v>
      </c>
      <c r="FO42">
        <v>0.2271</v>
      </c>
      <c r="FP42">
        <v>32</v>
      </c>
      <c r="FQ42">
        <v>17</v>
      </c>
      <c r="FR42">
        <v>236</v>
      </c>
      <c r="FS42">
        <v>198</v>
      </c>
      <c r="FT42" t="s">
        <v>218</v>
      </c>
      <c r="FU42">
        <v>9</v>
      </c>
      <c r="FV42">
        <f t="shared" si="116"/>
        <v>492</v>
      </c>
      <c r="FW42" s="12">
        <f t="shared" si="117"/>
        <v>6.5040650406504072E-2</v>
      </c>
      <c r="FX42" s="12">
        <f t="shared" si="118"/>
        <v>3.4552845528455285E-2</v>
      </c>
      <c r="FY42" s="12">
        <f t="shared" si="119"/>
        <v>0.47967479674796748</v>
      </c>
      <c r="FZ42" s="12">
        <f t="shared" si="120"/>
        <v>0.40243902439024393</v>
      </c>
      <c r="GA42" t="s">
        <v>218</v>
      </c>
      <c r="GB42" s="12">
        <f t="shared" si="121"/>
        <v>1.8292682926829267E-2</v>
      </c>
      <c r="GC42">
        <v>25</v>
      </c>
      <c r="GD42">
        <v>17</v>
      </c>
      <c r="GE42">
        <v>231</v>
      </c>
      <c r="GF42">
        <v>217</v>
      </c>
      <c r="GG42" t="s">
        <v>218</v>
      </c>
      <c r="GH42">
        <v>7</v>
      </c>
      <c r="GI42">
        <f t="shared" si="122"/>
        <v>497</v>
      </c>
      <c r="GJ42">
        <f t="shared" si="123"/>
        <v>5.030181086519115E-2</v>
      </c>
      <c r="GK42">
        <f t="shared" si="124"/>
        <v>3.4205231388329982E-2</v>
      </c>
      <c r="GL42">
        <f t="shared" si="125"/>
        <v>0.46478873239436619</v>
      </c>
      <c r="GM42">
        <f t="shared" si="126"/>
        <v>0.43661971830985913</v>
      </c>
      <c r="GN42" t="s">
        <v>218</v>
      </c>
      <c r="GO42">
        <f t="shared" si="127"/>
        <v>1.4084507042253521E-2</v>
      </c>
      <c r="GP42">
        <v>38</v>
      </c>
      <c r="GQ42">
        <v>16</v>
      </c>
      <c r="GR42">
        <v>240</v>
      </c>
      <c r="GS42">
        <v>179</v>
      </c>
      <c r="GT42" t="s">
        <v>218</v>
      </c>
      <c r="GU42">
        <v>11</v>
      </c>
      <c r="GV42">
        <f t="shared" si="128"/>
        <v>484</v>
      </c>
      <c r="GW42">
        <f t="shared" si="129"/>
        <v>7.8512396694214878E-2</v>
      </c>
      <c r="GX42">
        <f t="shared" si="130"/>
        <v>3.3057851239669422E-2</v>
      </c>
      <c r="GY42">
        <f t="shared" si="131"/>
        <v>0.49586776859504134</v>
      </c>
      <c r="GZ42">
        <f t="shared" si="132"/>
        <v>0.36983471074380164</v>
      </c>
      <c r="HA42" t="s">
        <v>218</v>
      </c>
      <c r="HB42">
        <f t="shared" si="133"/>
        <v>2.2727272727272728E-2</v>
      </c>
    </row>
    <row r="43" spans="1:210">
      <c r="A43" t="s">
        <v>321</v>
      </c>
      <c r="B43" t="s">
        <v>251</v>
      </c>
      <c r="C43" t="s">
        <v>322</v>
      </c>
      <c r="D43" t="s">
        <v>216</v>
      </c>
      <c r="E43" t="s">
        <v>217</v>
      </c>
      <c r="F43">
        <v>97</v>
      </c>
      <c r="G43">
        <v>105</v>
      </c>
      <c r="H43">
        <v>29</v>
      </c>
      <c r="I43">
        <v>348</v>
      </c>
      <c r="J43">
        <v>332</v>
      </c>
      <c r="K43" t="s">
        <v>218</v>
      </c>
      <c r="L43">
        <v>181</v>
      </c>
      <c r="M43">
        <f t="shared" si="115"/>
        <v>882</v>
      </c>
      <c r="N43">
        <f t="shared" si="134"/>
        <v>0.10997732426303855</v>
      </c>
      <c r="O43">
        <f t="shared" si="134"/>
        <v>0.11904761904761904</v>
      </c>
      <c r="P43">
        <f t="shared" si="135"/>
        <v>0.39455782312925169</v>
      </c>
      <c r="Q43">
        <f t="shared" si="135"/>
        <v>0.37641723356009071</v>
      </c>
      <c r="R43" t="s">
        <v>218</v>
      </c>
      <c r="S43">
        <v>98</v>
      </c>
      <c r="T43">
        <v>126</v>
      </c>
      <c r="U43">
        <v>14</v>
      </c>
      <c r="V43">
        <v>288</v>
      </c>
      <c r="W43">
        <v>438</v>
      </c>
      <c r="X43" t="s">
        <v>218</v>
      </c>
      <c r="Y43">
        <v>0</v>
      </c>
      <c r="Z43">
        <v>234</v>
      </c>
      <c r="AA43">
        <f t="shared" si="136"/>
        <v>950</v>
      </c>
      <c r="AB43">
        <f t="shared" si="137"/>
        <v>0.1031578947368421</v>
      </c>
      <c r="AC43">
        <f t="shared" si="137"/>
        <v>0.13263157894736843</v>
      </c>
      <c r="AD43">
        <f t="shared" si="138"/>
        <v>0.30315789473684213</v>
      </c>
      <c r="AE43">
        <f t="shared" si="138"/>
        <v>0.46105263157894738</v>
      </c>
      <c r="AF43" t="s">
        <v>218</v>
      </c>
      <c r="AG43">
        <v>81</v>
      </c>
      <c r="AH43">
        <v>86</v>
      </c>
      <c r="AI43">
        <v>3</v>
      </c>
      <c r="AJ43">
        <v>303</v>
      </c>
      <c r="AK43">
        <v>301</v>
      </c>
      <c r="AL43" t="s">
        <v>218</v>
      </c>
      <c r="AM43">
        <v>0</v>
      </c>
      <c r="AN43">
        <v>167</v>
      </c>
      <c r="AO43">
        <f t="shared" si="139"/>
        <v>771</v>
      </c>
      <c r="AP43">
        <f t="shared" si="140"/>
        <v>0.10505836575875487</v>
      </c>
      <c r="AQ43">
        <f t="shared" si="140"/>
        <v>0.11154345006485085</v>
      </c>
      <c r="AR43">
        <f t="shared" si="141"/>
        <v>0.39299610894941633</v>
      </c>
      <c r="AS43">
        <f t="shared" si="141"/>
        <v>0.39040207522697795</v>
      </c>
      <c r="AT43" t="s">
        <v>218</v>
      </c>
      <c r="AU43">
        <v>90</v>
      </c>
      <c r="AV43">
        <v>69</v>
      </c>
      <c r="AW43">
        <v>3</v>
      </c>
      <c r="AX43">
        <v>271</v>
      </c>
      <c r="AY43">
        <v>299</v>
      </c>
      <c r="AZ43" t="s">
        <v>218</v>
      </c>
      <c r="BA43">
        <v>0</v>
      </c>
      <c r="BB43">
        <v>208</v>
      </c>
      <c r="BC43">
        <f t="shared" si="142"/>
        <v>729</v>
      </c>
      <c r="BD43">
        <f t="shared" si="143"/>
        <v>0.12345679012345678</v>
      </c>
      <c r="BE43">
        <f t="shared" si="143"/>
        <v>9.4650205761316872E-2</v>
      </c>
      <c r="BF43">
        <f t="shared" si="144"/>
        <v>0.37174211248285322</v>
      </c>
      <c r="BG43">
        <f t="shared" si="144"/>
        <v>0.41015089163237312</v>
      </c>
      <c r="BH43" t="s">
        <v>218</v>
      </c>
      <c r="BI43">
        <v>75</v>
      </c>
      <c r="BJ43">
        <v>37</v>
      </c>
      <c r="BK43">
        <v>3</v>
      </c>
      <c r="BL43">
        <v>244</v>
      </c>
      <c r="BM43">
        <v>289</v>
      </c>
      <c r="BN43" t="s">
        <v>218</v>
      </c>
      <c r="BO43">
        <v>0</v>
      </c>
      <c r="BP43">
        <v>231</v>
      </c>
      <c r="BQ43">
        <f t="shared" si="145"/>
        <v>645</v>
      </c>
      <c r="BR43">
        <f t="shared" si="146"/>
        <v>0.11627906976744186</v>
      </c>
      <c r="BS43">
        <f t="shared" si="146"/>
        <v>5.7364341085271317E-2</v>
      </c>
      <c r="BT43">
        <f t="shared" si="147"/>
        <v>0.37829457364341085</v>
      </c>
      <c r="BU43">
        <f t="shared" si="147"/>
        <v>0.44806201550387598</v>
      </c>
      <c r="BV43" t="s">
        <v>218</v>
      </c>
      <c r="BW43">
        <v>71</v>
      </c>
      <c r="BX43">
        <v>54</v>
      </c>
      <c r="BY43">
        <v>5</v>
      </c>
      <c r="BZ43">
        <v>220</v>
      </c>
      <c r="CA43">
        <v>206</v>
      </c>
      <c r="CB43" t="s">
        <v>218</v>
      </c>
      <c r="CC43">
        <v>0</v>
      </c>
      <c r="CD43">
        <v>148</v>
      </c>
      <c r="CE43">
        <v>30</v>
      </c>
      <c r="CF43">
        <v>15</v>
      </c>
      <c r="CG43">
        <v>111</v>
      </c>
      <c r="CH43">
        <v>53</v>
      </c>
      <c r="CI43">
        <v>238</v>
      </c>
      <c r="CJ43">
        <v>180</v>
      </c>
      <c r="CK43">
        <v>0</v>
      </c>
      <c r="CL43">
        <f t="shared" si="148"/>
        <v>581</v>
      </c>
      <c r="CM43">
        <f t="shared" si="149"/>
        <v>0.12220309810671257</v>
      </c>
      <c r="CN43">
        <f t="shared" si="149"/>
        <v>9.2943201376936319E-2</v>
      </c>
      <c r="CO43">
        <f t="shared" si="150"/>
        <v>0.37865748709122204</v>
      </c>
      <c r="CP43">
        <f t="shared" si="150"/>
        <v>0.35456110154905335</v>
      </c>
      <c r="CQ43" t="s">
        <v>218</v>
      </c>
      <c r="CR43">
        <f t="shared" si="151"/>
        <v>5.163511187607573E-2</v>
      </c>
      <c r="CS43">
        <v>71</v>
      </c>
      <c r="CT43">
        <v>56</v>
      </c>
      <c r="CU43">
        <v>4</v>
      </c>
      <c r="CV43">
        <v>169</v>
      </c>
      <c r="CW43">
        <v>201</v>
      </c>
      <c r="CX43" t="s">
        <v>218</v>
      </c>
      <c r="CY43">
        <v>0</v>
      </c>
      <c r="CZ43">
        <v>148</v>
      </c>
      <c r="DA43">
        <v>1</v>
      </c>
      <c r="DB43">
        <v>8</v>
      </c>
      <c r="DC43">
        <v>94</v>
      </c>
      <c r="DD43">
        <v>47</v>
      </c>
      <c r="DE43">
        <v>170</v>
      </c>
      <c r="DF43">
        <v>156</v>
      </c>
      <c r="DG43">
        <v>1</v>
      </c>
      <c r="DH43">
        <f t="shared" si="152"/>
        <v>498</v>
      </c>
      <c r="DI43">
        <f t="shared" si="153"/>
        <v>0.14257028112449799</v>
      </c>
      <c r="DJ43">
        <f t="shared" si="153"/>
        <v>0.11244979919678715</v>
      </c>
      <c r="DK43">
        <f t="shared" si="154"/>
        <v>0.3393574297188755</v>
      </c>
      <c r="DL43">
        <f t="shared" si="154"/>
        <v>0.40361445783132532</v>
      </c>
      <c r="DM43" t="s">
        <v>218</v>
      </c>
      <c r="DN43">
        <f t="shared" si="155"/>
        <v>2.008032128514056E-3</v>
      </c>
      <c r="DO43">
        <v>84</v>
      </c>
      <c r="DP43">
        <v>29</v>
      </c>
      <c r="DQ43">
        <v>5</v>
      </c>
      <c r="DR43">
        <v>204</v>
      </c>
      <c r="DS43">
        <v>235</v>
      </c>
      <c r="DT43" t="s">
        <v>218</v>
      </c>
      <c r="DU43">
        <v>0</v>
      </c>
      <c r="DV43">
        <v>177</v>
      </c>
      <c r="DW43">
        <v>2</v>
      </c>
      <c r="DX43">
        <v>27</v>
      </c>
      <c r="DY43">
        <v>111</v>
      </c>
      <c r="DZ43">
        <v>36</v>
      </c>
      <c r="EA43">
        <v>215</v>
      </c>
      <c r="EB43">
        <v>180</v>
      </c>
      <c r="EC43">
        <v>0</v>
      </c>
      <c r="ED43">
        <f t="shared" si="156"/>
        <v>554</v>
      </c>
      <c r="EE43">
        <f t="shared" si="157"/>
        <v>0.15162454873646208</v>
      </c>
      <c r="EF43">
        <f t="shared" si="157"/>
        <v>5.2346570397111915E-2</v>
      </c>
      <c r="EG43">
        <f t="shared" si="158"/>
        <v>0.36823104693140796</v>
      </c>
      <c r="EH43">
        <f t="shared" si="158"/>
        <v>0.42418772563176893</v>
      </c>
      <c r="EI43" t="s">
        <v>218</v>
      </c>
      <c r="EJ43">
        <f t="shared" si="159"/>
        <v>3.6101083032490976E-3</v>
      </c>
      <c r="EK43">
        <v>65</v>
      </c>
      <c r="EL43">
        <v>39</v>
      </c>
      <c r="EM43">
        <v>4</v>
      </c>
      <c r="EN43">
        <v>186</v>
      </c>
      <c r="EO43">
        <v>263</v>
      </c>
      <c r="EP43" t="s">
        <v>218</v>
      </c>
      <c r="EQ43">
        <v>0</v>
      </c>
      <c r="ER43">
        <v>189</v>
      </c>
      <c r="ES43">
        <v>10</v>
      </c>
      <c r="EU43">
        <v>109</v>
      </c>
      <c r="EV43">
        <v>36</v>
      </c>
      <c r="EW43">
        <v>213</v>
      </c>
      <c r="EX43">
        <v>157</v>
      </c>
      <c r="EY43">
        <v>0</v>
      </c>
      <c r="EZ43">
        <f t="shared" si="160"/>
        <v>563</v>
      </c>
      <c r="FA43">
        <f t="shared" si="161"/>
        <v>0.11545293072824156</v>
      </c>
      <c r="FB43">
        <f t="shared" si="161"/>
        <v>6.9271758436944941E-2</v>
      </c>
      <c r="FC43">
        <f t="shared" si="162"/>
        <v>0.33037300177619894</v>
      </c>
      <c r="FD43">
        <f t="shared" si="162"/>
        <v>0.46714031971580816</v>
      </c>
      <c r="FE43" t="s">
        <v>218</v>
      </c>
      <c r="FF43">
        <f t="shared" si="163"/>
        <v>1.7761989342806393E-2</v>
      </c>
      <c r="FG43">
        <v>45.9</v>
      </c>
      <c r="FH43">
        <v>157</v>
      </c>
      <c r="FI43">
        <v>2.0799999999999999E-2</v>
      </c>
      <c r="FJ43">
        <v>68468</v>
      </c>
      <c r="FK43">
        <v>0.1285</v>
      </c>
      <c r="FL43">
        <v>0.86109999999999998</v>
      </c>
      <c r="FM43">
        <v>0.16819999999999999</v>
      </c>
      <c r="FN43">
        <v>0.1363</v>
      </c>
      <c r="FO43">
        <v>0.21429999999999999</v>
      </c>
      <c r="FP43">
        <v>102</v>
      </c>
      <c r="FQ43">
        <v>61</v>
      </c>
      <c r="FR43">
        <v>228</v>
      </c>
      <c r="FS43">
        <v>308</v>
      </c>
      <c r="FT43" t="s">
        <v>218</v>
      </c>
      <c r="FU43">
        <v>104</v>
      </c>
      <c r="FV43">
        <f t="shared" si="116"/>
        <v>803</v>
      </c>
      <c r="FW43" s="12">
        <f t="shared" si="117"/>
        <v>0.12702366127023662</v>
      </c>
      <c r="FX43" s="12">
        <f t="shared" si="118"/>
        <v>7.5965130759651306E-2</v>
      </c>
      <c r="FY43" s="12">
        <f t="shared" si="119"/>
        <v>0.28393524283935245</v>
      </c>
      <c r="FZ43" s="12">
        <f t="shared" si="120"/>
        <v>0.38356164383561642</v>
      </c>
      <c r="GA43" t="s">
        <v>218</v>
      </c>
      <c r="GB43" s="12">
        <f t="shared" si="121"/>
        <v>0.1295143212951432</v>
      </c>
      <c r="GC43">
        <v>84</v>
      </c>
      <c r="GD43">
        <v>55</v>
      </c>
      <c r="GE43">
        <v>203</v>
      </c>
      <c r="GF43">
        <v>303</v>
      </c>
      <c r="GG43" t="s">
        <v>218</v>
      </c>
      <c r="GH43">
        <v>88</v>
      </c>
      <c r="GI43">
        <f t="shared" si="122"/>
        <v>733</v>
      </c>
      <c r="GJ43">
        <f t="shared" si="123"/>
        <v>0.11459754433833561</v>
      </c>
      <c r="GK43">
        <f t="shared" si="124"/>
        <v>7.5034106412005461E-2</v>
      </c>
      <c r="GL43">
        <f t="shared" si="125"/>
        <v>0.27694406548431105</v>
      </c>
      <c r="GM43">
        <f t="shared" si="126"/>
        <v>0.41336971350613916</v>
      </c>
      <c r="GN43" t="s">
        <v>218</v>
      </c>
      <c r="GO43">
        <f t="shared" si="127"/>
        <v>0.12005457025920874</v>
      </c>
      <c r="GP43">
        <v>120</v>
      </c>
      <c r="GQ43">
        <v>67</v>
      </c>
      <c r="GR43">
        <v>252</v>
      </c>
      <c r="GS43">
        <v>312</v>
      </c>
      <c r="GT43" t="s">
        <v>218</v>
      </c>
      <c r="GU43">
        <v>120</v>
      </c>
      <c r="GV43">
        <f t="shared" si="128"/>
        <v>871</v>
      </c>
      <c r="GW43">
        <f t="shared" si="129"/>
        <v>0.13777267508610791</v>
      </c>
      <c r="GX43">
        <f t="shared" si="130"/>
        <v>7.6923076923076927E-2</v>
      </c>
      <c r="GY43">
        <f t="shared" si="131"/>
        <v>0.28932261768082662</v>
      </c>
      <c r="GZ43">
        <f t="shared" si="132"/>
        <v>0.35820895522388058</v>
      </c>
      <c r="HA43" t="s">
        <v>218</v>
      </c>
      <c r="HB43">
        <f t="shared" si="133"/>
        <v>0.13777267508610791</v>
      </c>
    </row>
    <row r="44" spans="1:210">
      <c r="A44" t="s">
        <v>323</v>
      </c>
      <c r="B44" t="s">
        <v>214</v>
      </c>
      <c r="C44" t="s">
        <v>324</v>
      </c>
      <c r="D44" t="s">
        <v>239</v>
      </c>
      <c r="E44" t="s">
        <v>240</v>
      </c>
      <c r="F44">
        <v>78</v>
      </c>
      <c r="G44">
        <v>97</v>
      </c>
      <c r="H44">
        <v>97</v>
      </c>
      <c r="I44">
        <v>128</v>
      </c>
      <c r="J44">
        <v>428</v>
      </c>
      <c r="K44" t="s">
        <v>218</v>
      </c>
      <c r="L44">
        <v>393</v>
      </c>
      <c r="M44">
        <f t="shared" si="115"/>
        <v>731</v>
      </c>
      <c r="N44">
        <f t="shared" si="134"/>
        <v>0.106703146374829</v>
      </c>
      <c r="O44">
        <f t="shared" si="134"/>
        <v>0.13269493844049249</v>
      </c>
      <c r="P44">
        <f t="shared" si="135"/>
        <v>0.17510259917920656</v>
      </c>
      <c r="Q44">
        <f t="shared" si="135"/>
        <v>0.585499316005472</v>
      </c>
      <c r="R44" t="s">
        <v>218</v>
      </c>
      <c r="S44">
        <v>68</v>
      </c>
      <c r="T44">
        <v>66</v>
      </c>
      <c r="U44">
        <v>62</v>
      </c>
      <c r="V44">
        <v>90</v>
      </c>
      <c r="W44">
        <v>473</v>
      </c>
      <c r="X44" t="s">
        <v>218</v>
      </c>
      <c r="Y44">
        <v>0</v>
      </c>
      <c r="Z44">
        <v>389</v>
      </c>
      <c r="AA44">
        <f t="shared" si="136"/>
        <v>697</v>
      </c>
      <c r="AB44">
        <f t="shared" si="137"/>
        <v>9.7560975609756101E-2</v>
      </c>
      <c r="AC44">
        <f t="shared" si="137"/>
        <v>9.4691535150645628E-2</v>
      </c>
      <c r="AD44">
        <f t="shared" si="138"/>
        <v>0.1291248206599713</v>
      </c>
      <c r="AE44">
        <f t="shared" si="138"/>
        <v>0.67862266857962694</v>
      </c>
      <c r="AF44" t="s">
        <v>218</v>
      </c>
      <c r="AG44">
        <v>40</v>
      </c>
      <c r="AH44">
        <v>62</v>
      </c>
      <c r="AI44">
        <v>60</v>
      </c>
      <c r="AJ44">
        <v>90</v>
      </c>
      <c r="AK44">
        <v>506</v>
      </c>
      <c r="AL44" t="s">
        <v>218</v>
      </c>
      <c r="AM44">
        <v>0</v>
      </c>
      <c r="AN44">
        <v>379</v>
      </c>
      <c r="AO44">
        <f t="shared" si="139"/>
        <v>698</v>
      </c>
      <c r="AP44">
        <f t="shared" si="140"/>
        <v>5.730659025787966E-2</v>
      </c>
      <c r="AQ44">
        <f t="shared" si="140"/>
        <v>8.882521489971347E-2</v>
      </c>
      <c r="AR44">
        <f t="shared" si="141"/>
        <v>0.12893982808022922</v>
      </c>
      <c r="AS44">
        <f t="shared" si="141"/>
        <v>0.72492836676217765</v>
      </c>
      <c r="AT44" t="s">
        <v>218</v>
      </c>
      <c r="AU44">
        <v>65</v>
      </c>
      <c r="AV44">
        <v>50</v>
      </c>
      <c r="AW44">
        <v>38</v>
      </c>
      <c r="AX44">
        <v>189</v>
      </c>
      <c r="AY44">
        <v>461</v>
      </c>
      <c r="AZ44" t="s">
        <v>218</v>
      </c>
      <c r="BA44">
        <v>0</v>
      </c>
      <c r="BB44">
        <v>390</v>
      </c>
      <c r="BC44">
        <f t="shared" si="142"/>
        <v>765</v>
      </c>
      <c r="BD44">
        <f t="shared" si="143"/>
        <v>8.4967320261437912E-2</v>
      </c>
      <c r="BE44">
        <f t="shared" si="143"/>
        <v>6.535947712418301E-2</v>
      </c>
      <c r="BF44">
        <f t="shared" si="144"/>
        <v>0.24705882352941178</v>
      </c>
      <c r="BG44">
        <f t="shared" si="144"/>
        <v>0.60261437908496729</v>
      </c>
      <c r="BH44" t="s">
        <v>218</v>
      </c>
      <c r="BI44">
        <v>30</v>
      </c>
      <c r="BJ44">
        <v>17</v>
      </c>
      <c r="BK44">
        <v>17</v>
      </c>
      <c r="BL44">
        <v>62</v>
      </c>
      <c r="BM44">
        <v>181</v>
      </c>
      <c r="BN44" t="s">
        <v>218</v>
      </c>
      <c r="BO44">
        <v>0</v>
      </c>
      <c r="BP44">
        <v>156</v>
      </c>
      <c r="BQ44">
        <f t="shared" si="145"/>
        <v>290</v>
      </c>
      <c r="BR44">
        <f t="shared" si="146"/>
        <v>0.10344827586206896</v>
      </c>
      <c r="BS44">
        <f t="shared" si="146"/>
        <v>5.8620689655172413E-2</v>
      </c>
      <c r="BT44">
        <f t="shared" si="147"/>
        <v>0.21379310344827587</v>
      </c>
      <c r="BU44">
        <f t="shared" si="147"/>
        <v>0.62413793103448278</v>
      </c>
      <c r="BV44" t="s">
        <v>218</v>
      </c>
      <c r="CB44" t="s">
        <v>218</v>
      </c>
      <c r="CL44">
        <f t="shared" si="148"/>
        <v>0</v>
      </c>
      <c r="CM44" t="e">
        <f t="shared" si="149"/>
        <v>#DIV/0!</v>
      </c>
      <c r="CN44" t="e">
        <f t="shared" si="149"/>
        <v>#DIV/0!</v>
      </c>
      <c r="CO44" t="e">
        <f t="shared" si="150"/>
        <v>#DIV/0!</v>
      </c>
      <c r="CP44" t="e">
        <f t="shared" si="150"/>
        <v>#DIV/0!</v>
      </c>
      <c r="CQ44" t="s">
        <v>218</v>
      </c>
      <c r="CR44" t="e">
        <f t="shared" si="151"/>
        <v>#DIV/0!</v>
      </c>
      <c r="CS44">
        <v>44</v>
      </c>
      <c r="CT44">
        <v>40</v>
      </c>
      <c r="CU44">
        <v>32</v>
      </c>
      <c r="CV44">
        <v>212</v>
      </c>
      <c r="CW44">
        <v>461</v>
      </c>
      <c r="CX44" t="s">
        <v>218</v>
      </c>
      <c r="CY44">
        <v>0</v>
      </c>
      <c r="CZ44">
        <v>395</v>
      </c>
      <c r="DA44">
        <v>5</v>
      </c>
      <c r="DB44">
        <v>66</v>
      </c>
      <c r="DC44">
        <v>64</v>
      </c>
      <c r="DD44">
        <v>39</v>
      </c>
      <c r="DE44">
        <v>203</v>
      </c>
      <c r="DF44">
        <v>420</v>
      </c>
      <c r="DG44">
        <v>29</v>
      </c>
      <c r="DH44">
        <f t="shared" si="152"/>
        <v>762</v>
      </c>
      <c r="DI44">
        <f t="shared" si="153"/>
        <v>5.774278215223097E-2</v>
      </c>
      <c r="DJ44">
        <f t="shared" si="153"/>
        <v>5.2493438320209973E-2</v>
      </c>
      <c r="DK44">
        <f t="shared" si="154"/>
        <v>0.27821522309711288</v>
      </c>
      <c r="DL44">
        <f t="shared" si="154"/>
        <v>0.60498687664041995</v>
      </c>
      <c r="DM44" t="s">
        <v>218</v>
      </c>
      <c r="DN44">
        <f t="shared" si="155"/>
        <v>6.5616797900262466E-3</v>
      </c>
      <c r="DO44">
        <v>54</v>
      </c>
      <c r="DP44">
        <v>23</v>
      </c>
      <c r="DQ44">
        <v>22</v>
      </c>
      <c r="DR44">
        <v>202</v>
      </c>
      <c r="DS44">
        <v>424</v>
      </c>
      <c r="DT44" t="s">
        <v>218</v>
      </c>
      <c r="DU44">
        <v>0</v>
      </c>
      <c r="DV44">
        <v>374</v>
      </c>
      <c r="DW44">
        <v>8</v>
      </c>
      <c r="DX44">
        <v>115</v>
      </c>
      <c r="DY44">
        <v>78</v>
      </c>
      <c r="DZ44">
        <v>21</v>
      </c>
      <c r="EA44">
        <v>218</v>
      </c>
      <c r="EB44">
        <v>328</v>
      </c>
      <c r="EC44">
        <v>42</v>
      </c>
      <c r="ED44">
        <f t="shared" si="156"/>
        <v>711</v>
      </c>
      <c r="EE44">
        <f t="shared" si="157"/>
        <v>7.5949367088607597E-2</v>
      </c>
      <c r="EF44">
        <f t="shared" si="157"/>
        <v>3.2348804500703238E-2</v>
      </c>
      <c r="EG44">
        <f t="shared" si="158"/>
        <v>0.2841068917018284</v>
      </c>
      <c r="EH44">
        <f t="shared" si="158"/>
        <v>0.59634317862165964</v>
      </c>
      <c r="EI44" t="s">
        <v>218</v>
      </c>
      <c r="EJ44">
        <f t="shared" si="159"/>
        <v>1.1251758087201125E-2</v>
      </c>
      <c r="EK44">
        <v>43</v>
      </c>
      <c r="EL44">
        <v>25</v>
      </c>
      <c r="EM44">
        <v>20</v>
      </c>
      <c r="EN44">
        <v>165</v>
      </c>
      <c r="EO44">
        <v>325</v>
      </c>
      <c r="EP44" t="s">
        <v>218</v>
      </c>
      <c r="EQ44">
        <v>0</v>
      </c>
      <c r="ER44">
        <v>297</v>
      </c>
      <c r="ES44">
        <v>13</v>
      </c>
      <c r="EU44">
        <v>70</v>
      </c>
      <c r="EV44">
        <v>22</v>
      </c>
      <c r="EW44">
        <v>172</v>
      </c>
      <c r="EX44">
        <v>263</v>
      </c>
      <c r="EY44">
        <v>26</v>
      </c>
      <c r="EZ44">
        <f t="shared" si="160"/>
        <v>571</v>
      </c>
      <c r="FA44">
        <f t="shared" si="161"/>
        <v>7.5306479859894915E-2</v>
      </c>
      <c r="FB44">
        <f t="shared" si="161"/>
        <v>4.3782837127845885E-2</v>
      </c>
      <c r="FC44">
        <f t="shared" si="162"/>
        <v>0.28896672504378285</v>
      </c>
      <c r="FD44">
        <f t="shared" si="162"/>
        <v>0.56917688266199651</v>
      </c>
      <c r="FE44" t="s">
        <v>218</v>
      </c>
      <c r="FF44">
        <f t="shared" si="163"/>
        <v>2.276707530647986E-2</v>
      </c>
      <c r="FG44">
        <v>67.900000000000006</v>
      </c>
      <c r="FH44">
        <v>92</v>
      </c>
      <c r="FI44">
        <v>8.6E-3</v>
      </c>
      <c r="FJ44">
        <v>61931</v>
      </c>
      <c r="FK44">
        <v>0.16309999999999999</v>
      </c>
      <c r="FL44">
        <v>0.82740000000000002</v>
      </c>
      <c r="FM44">
        <v>0.15290000000000001</v>
      </c>
      <c r="FN44">
        <v>0.1072</v>
      </c>
      <c r="FO44">
        <v>0.19520000000000001</v>
      </c>
      <c r="FP44">
        <v>88</v>
      </c>
      <c r="FQ44">
        <v>17</v>
      </c>
      <c r="FR44">
        <v>232</v>
      </c>
      <c r="FS44">
        <v>307</v>
      </c>
      <c r="FT44" t="s">
        <v>218</v>
      </c>
      <c r="FU44">
        <v>23</v>
      </c>
      <c r="FV44">
        <f t="shared" si="116"/>
        <v>667</v>
      </c>
      <c r="FW44" s="12">
        <f t="shared" si="117"/>
        <v>0.13193403298350825</v>
      </c>
      <c r="FX44" s="12">
        <f t="shared" si="118"/>
        <v>2.5487256371814093E-2</v>
      </c>
      <c r="FY44" s="12">
        <f t="shared" si="119"/>
        <v>0.34782608695652173</v>
      </c>
      <c r="FZ44" s="12">
        <f t="shared" si="120"/>
        <v>0.46026986506746626</v>
      </c>
      <c r="GA44" t="s">
        <v>218</v>
      </c>
      <c r="GB44" s="12">
        <f t="shared" si="121"/>
        <v>3.4482758620689655E-2</v>
      </c>
      <c r="GC44">
        <v>82</v>
      </c>
      <c r="GD44">
        <v>16</v>
      </c>
      <c r="GE44">
        <v>221</v>
      </c>
      <c r="GF44">
        <v>341</v>
      </c>
      <c r="GG44" t="s">
        <v>218</v>
      </c>
      <c r="GH44">
        <v>5</v>
      </c>
      <c r="GI44">
        <f t="shared" si="122"/>
        <v>665</v>
      </c>
      <c r="GJ44">
        <f t="shared" si="123"/>
        <v>0.12330827067669173</v>
      </c>
      <c r="GK44">
        <f t="shared" si="124"/>
        <v>2.4060150375939851E-2</v>
      </c>
      <c r="GL44">
        <f t="shared" si="125"/>
        <v>0.3323308270676692</v>
      </c>
      <c r="GM44">
        <f t="shared" si="126"/>
        <v>0.51278195488721801</v>
      </c>
      <c r="GN44" t="s">
        <v>218</v>
      </c>
      <c r="GO44">
        <f t="shared" si="127"/>
        <v>7.5187969924812026E-3</v>
      </c>
      <c r="GP44">
        <v>94</v>
      </c>
      <c r="GQ44">
        <v>17</v>
      </c>
      <c r="GR44">
        <v>242</v>
      </c>
      <c r="GS44">
        <v>273</v>
      </c>
      <c r="GT44" t="s">
        <v>218</v>
      </c>
      <c r="GU44">
        <v>40</v>
      </c>
      <c r="GV44">
        <f t="shared" si="128"/>
        <v>666</v>
      </c>
      <c r="GW44">
        <f t="shared" si="129"/>
        <v>0.14114114114114115</v>
      </c>
      <c r="GX44">
        <f t="shared" si="130"/>
        <v>2.5525525525525526E-2</v>
      </c>
      <c r="GY44">
        <f t="shared" si="131"/>
        <v>0.36336336336336339</v>
      </c>
      <c r="GZ44">
        <f t="shared" si="132"/>
        <v>0.40990990990990989</v>
      </c>
      <c r="HA44" t="s">
        <v>218</v>
      </c>
      <c r="HB44">
        <f t="shared" si="133"/>
        <v>6.006006006006006E-2</v>
      </c>
    </row>
    <row r="45" spans="1:210">
      <c r="A45" t="s">
        <v>325</v>
      </c>
      <c r="B45" t="s">
        <v>251</v>
      </c>
      <c r="C45" t="s">
        <v>326</v>
      </c>
      <c r="D45" t="s">
        <v>221</v>
      </c>
      <c r="E45" t="s">
        <v>222</v>
      </c>
      <c r="F45">
        <v>77</v>
      </c>
      <c r="G45">
        <v>82</v>
      </c>
      <c r="H45">
        <v>58</v>
      </c>
      <c r="I45">
        <v>167</v>
      </c>
      <c r="J45">
        <v>215</v>
      </c>
      <c r="K45" t="s">
        <v>218</v>
      </c>
      <c r="L45">
        <v>127</v>
      </c>
      <c r="M45">
        <f t="shared" si="115"/>
        <v>541</v>
      </c>
      <c r="N45">
        <f t="shared" si="134"/>
        <v>0.14232902033271719</v>
      </c>
      <c r="O45">
        <f t="shared" si="134"/>
        <v>0.15157116451016636</v>
      </c>
      <c r="P45">
        <f t="shared" si="135"/>
        <v>0.30868761552680224</v>
      </c>
      <c r="Q45">
        <f t="shared" si="135"/>
        <v>0.39741219963031421</v>
      </c>
      <c r="R45" t="s">
        <v>218</v>
      </c>
      <c r="S45">
        <v>102</v>
      </c>
      <c r="T45">
        <v>74</v>
      </c>
      <c r="U45">
        <v>30</v>
      </c>
      <c r="V45">
        <v>236</v>
      </c>
      <c r="W45">
        <v>235</v>
      </c>
      <c r="X45" t="s">
        <v>218</v>
      </c>
      <c r="Y45">
        <v>0</v>
      </c>
      <c r="Z45">
        <v>137</v>
      </c>
      <c r="AA45">
        <f t="shared" si="136"/>
        <v>647</v>
      </c>
      <c r="AB45">
        <f t="shared" si="137"/>
        <v>0.15765069551777433</v>
      </c>
      <c r="AC45">
        <f t="shared" si="137"/>
        <v>0.11437403400309119</v>
      </c>
      <c r="AD45">
        <f t="shared" si="138"/>
        <v>0.36476043276661513</v>
      </c>
      <c r="AE45">
        <f t="shared" si="138"/>
        <v>0.36321483771251933</v>
      </c>
      <c r="AF45" t="s">
        <v>218</v>
      </c>
      <c r="AG45">
        <v>66</v>
      </c>
      <c r="AH45">
        <v>51</v>
      </c>
      <c r="AI45">
        <v>10</v>
      </c>
      <c r="AJ45">
        <v>200</v>
      </c>
      <c r="AK45">
        <v>186</v>
      </c>
      <c r="AL45" t="s">
        <v>218</v>
      </c>
      <c r="AM45">
        <v>0</v>
      </c>
      <c r="AN45">
        <v>115</v>
      </c>
      <c r="AO45">
        <f t="shared" si="139"/>
        <v>503</v>
      </c>
      <c r="AP45">
        <f t="shared" si="140"/>
        <v>0.1312127236580517</v>
      </c>
      <c r="AQ45">
        <f t="shared" si="140"/>
        <v>0.10139165009940358</v>
      </c>
      <c r="AR45">
        <f t="shared" si="141"/>
        <v>0.39761431411530818</v>
      </c>
      <c r="AS45">
        <f t="shared" si="141"/>
        <v>0.36978131212723658</v>
      </c>
      <c r="AT45" t="s">
        <v>218</v>
      </c>
      <c r="AU45">
        <v>53</v>
      </c>
      <c r="AV45">
        <v>60</v>
      </c>
      <c r="AW45">
        <v>5</v>
      </c>
      <c r="AX45">
        <v>313</v>
      </c>
      <c r="AY45">
        <v>190</v>
      </c>
      <c r="AZ45" t="s">
        <v>218</v>
      </c>
      <c r="BA45">
        <v>0</v>
      </c>
      <c r="BB45">
        <v>125</v>
      </c>
      <c r="BC45">
        <f t="shared" si="142"/>
        <v>616</v>
      </c>
      <c r="BD45">
        <f t="shared" si="143"/>
        <v>8.603896103896104E-2</v>
      </c>
      <c r="BE45">
        <f t="shared" si="143"/>
        <v>9.7402597402597407E-2</v>
      </c>
      <c r="BF45">
        <f t="shared" si="144"/>
        <v>0.50811688311688308</v>
      </c>
      <c r="BG45">
        <f t="shared" si="144"/>
        <v>0.30844155844155846</v>
      </c>
      <c r="BH45" t="s">
        <v>218</v>
      </c>
      <c r="BI45">
        <v>47</v>
      </c>
      <c r="BJ45">
        <v>21</v>
      </c>
      <c r="BK45">
        <v>2</v>
      </c>
      <c r="BL45">
        <v>258</v>
      </c>
      <c r="BM45">
        <v>173</v>
      </c>
      <c r="BN45" t="s">
        <v>218</v>
      </c>
      <c r="BO45">
        <v>0</v>
      </c>
      <c r="BP45">
        <v>138</v>
      </c>
      <c r="BQ45">
        <f t="shared" si="145"/>
        <v>499</v>
      </c>
      <c r="BR45">
        <f t="shared" si="146"/>
        <v>9.4188376753507011E-2</v>
      </c>
      <c r="BS45">
        <f t="shared" si="146"/>
        <v>4.2084168336673347E-2</v>
      </c>
      <c r="BT45">
        <f t="shared" si="147"/>
        <v>0.51703406813627251</v>
      </c>
      <c r="BU45">
        <f t="shared" si="147"/>
        <v>0.34669338677354711</v>
      </c>
      <c r="BV45" t="s">
        <v>218</v>
      </c>
      <c r="BW45">
        <v>54</v>
      </c>
      <c r="BX45">
        <v>30</v>
      </c>
      <c r="BY45">
        <v>5</v>
      </c>
      <c r="BZ45">
        <v>225</v>
      </c>
      <c r="CA45">
        <v>178</v>
      </c>
      <c r="CB45" t="s">
        <v>218</v>
      </c>
      <c r="CC45">
        <v>0</v>
      </c>
      <c r="CD45">
        <v>136</v>
      </c>
      <c r="CE45">
        <v>1</v>
      </c>
      <c r="CF45">
        <v>13</v>
      </c>
      <c r="CG45">
        <v>81</v>
      </c>
      <c r="CH45">
        <v>29</v>
      </c>
      <c r="CI45">
        <v>225</v>
      </c>
      <c r="CJ45">
        <v>128</v>
      </c>
      <c r="CK45">
        <v>1</v>
      </c>
      <c r="CL45">
        <f t="shared" si="148"/>
        <v>488</v>
      </c>
      <c r="CM45">
        <f t="shared" si="149"/>
        <v>0.11065573770491803</v>
      </c>
      <c r="CN45">
        <f t="shared" si="149"/>
        <v>6.1475409836065573E-2</v>
      </c>
      <c r="CO45">
        <f t="shared" si="150"/>
        <v>0.46106557377049179</v>
      </c>
      <c r="CP45">
        <f t="shared" si="150"/>
        <v>0.36475409836065575</v>
      </c>
      <c r="CQ45" t="s">
        <v>218</v>
      </c>
      <c r="CR45">
        <f t="shared" si="151"/>
        <v>2.0491803278688526E-3</v>
      </c>
      <c r="CS45">
        <v>62</v>
      </c>
      <c r="CT45">
        <v>36</v>
      </c>
      <c r="CU45">
        <v>4</v>
      </c>
      <c r="CV45">
        <v>244</v>
      </c>
      <c r="CW45">
        <v>217</v>
      </c>
      <c r="CX45" t="s">
        <v>218</v>
      </c>
      <c r="CY45">
        <v>0</v>
      </c>
      <c r="CZ45">
        <v>153</v>
      </c>
      <c r="DA45">
        <v>19</v>
      </c>
      <c r="DB45">
        <v>14</v>
      </c>
      <c r="DC45">
        <v>99</v>
      </c>
      <c r="DD45">
        <v>36</v>
      </c>
      <c r="DE45">
        <v>259</v>
      </c>
      <c r="DF45">
        <v>156</v>
      </c>
      <c r="DG45">
        <v>0</v>
      </c>
      <c r="DH45">
        <f t="shared" si="152"/>
        <v>578</v>
      </c>
      <c r="DI45">
        <f t="shared" si="153"/>
        <v>0.10726643598615918</v>
      </c>
      <c r="DJ45">
        <f t="shared" si="153"/>
        <v>6.228373702422145E-2</v>
      </c>
      <c r="DK45">
        <f t="shared" si="154"/>
        <v>0.42214532871972316</v>
      </c>
      <c r="DL45">
        <f t="shared" si="154"/>
        <v>0.37543252595155707</v>
      </c>
      <c r="DM45" t="s">
        <v>218</v>
      </c>
      <c r="DN45">
        <f t="shared" si="155"/>
        <v>3.2871972318339097E-2</v>
      </c>
      <c r="DO45">
        <v>38</v>
      </c>
      <c r="DP45">
        <v>15</v>
      </c>
      <c r="DQ45">
        <v>6</v>
      </c>
      <c r="DR45">
        <v>120</v>
      </c>
      <c r="DS45">
        <v>106</v>
      </c>
      <c r="DT45" t="s">
        <v>218</v>
      </c>
      <c r="DU45">
        <v>0</v>
      </c>
      <c r="DV45">
        <v>91</v>
      </c>
      <c r="DW45">
        <v>0</v>
      </c>
      <c r="DX45">
        <v>14</v>
      </c>
      <c r="DY45">
        <v>38</v>
      </c>
      <c r="DZ45">
        <v>16</v>
      </c>
      <c r="EA45">
        <v>122</v>
      </c>
      <c r="EB45">
        <v>88</v>
      </c>
      <c r="EC45">
        <v>1</v>
      </c>
      <c r="ED45">
        <f t="shared" si="156"/>
        <v>279</v>
      </c>
      <c r="EE45">
        <f t="shared" si="157"/>
        <v>0.13620071684587814</v>
      </c>
      <c r="EF45">
        <f t="shared" si="157"/>
        <v>5.3763440860215055E-2</v>
      </c>
      <c r="EG45">
        <f t="shared" si="158"/>
        <v>0.43010752688172044</v>
      </c>
      <c r="EH45">
        <f t="shared" si="158"/>
        <v>0.37992831541218636</v>
      </c>
      <c r="EI45" t="s">
        <v>218</v>
      </c>
      <c r="EJ45">
        <f t="shared" si="159"/>
        <v>0</v>
      </c>
      <c r="EK45">
        <v>1</v>
      </c>
      <c r="EL45">
        <v>2</v>
      </c>
      <c r="EM45">
        <v>1</v>
      </c>
      <c r="EN45">
        <v>27</v>
      </c>
      <c r="EO45">
        <v>16</v>
      </c>
      <c r="EP45" t="s">
        <v>218</v>
      </c>
      <c r="EQ45">
        <v>0</v>
      </c>
      <c r="ER45">
        <v>11</v>
      </c>
      <c r="ES45">
        <v>0</v>
      </c>
      <c r="EU45">
        <v>2</v>
      </c>
      <c r="EV45">
        <v>2</v>
      </c>
      <c r="EW45">
        <v>31</v>
      </c>
      <c r="EX45">
        <v>9</v>
      </c>
      <c r="EY45">
        <v>0</v>
      </c>
      <c r="EZ45">
        <f t="shared" si="160"/>
        <v>46</v>
      </c>
      <c r="FA45">
        <f t="shared" si="161"/>
        <v>2.1739130434782608E-2</v>
      </c>
      <c r="FB45">
        <f t="shared" si="161"/>
        <v>4.3478260869565216E-2</v>
      </c>
      <c r="FC45">
        <f t="shared" si="162"/>
        <v>0.58695652173913049</v>
      </c>
      <c r="FD45">
        <f t="shared" si="162"/>
        <v>0.34782608695652173</v>
      </c>
      <c r="FE45" t="s">
        <v>218</v>
      </c>
      <c r="FF45">
        <f t="shared" si="163"/>
        <v>0</v>
      </c>
      <c r="FG45">
        <v>55.5</v>
      </c>
      <c r="FH45">
        <v>89</v>
      </c>
      <c r="FI45">
        <v>2.5100000000000001E-2</v>
      </c>
      <c r="FJ45">
        <v>80546</v>
      </c>
      <c r="FK45">
        <v>0.13159999999999999</v>
      </c>
      <c r="FL45">
        <v>0.88639999999999997</v>
      </c>
      <c r="FM45">
        <v>0.183</v>
      </c>
      <c r="FN45">
        <v>0.1515</v>
      </c>
      <c r="FO45">
        <v>0.22040000000000001</v>
      </c>
      <c r="FP45">
        <v>57</v>
      </c>
      <c r="FQ45">
        <v>27</v>
      </c>
      <c r="FR45">
        <v>172</v>
      </c>
      <c r="FS45">
        <v>241</v>
      </c>
      <c r="FT45" t="s">
        <v>218</v>
      </c>
      <c r="FU45">
        <v>6</v>
      </c>
      <c r="FV45">
        <f t="shared" si="116"/>
        <v>503</v>
      </c>
      <c r="FW45" s="12">
        <f t="shared" si="117"/>
        <v>0.11332007952286283</v>
      </c>
      <c r="FX45" s="12">
        <f t="shared" si="118"/>
        <v>5.3677932405566599E-2</v>
      </c>
      <c r="FY45" s="12">
        <f t="shared" si="119"/>
        <v>0.34194831013916499</v>
      </c>
      <c r="FZ45" s="12">
        <f t="shared" si="120"/>
        <v>0.47912524850894633</v>
      </c>
      <c r="GA45" t="s">
        <v>218</v>
      </c>
      <c r="GB45" s="12">
        <f t="shared" si="121"/>
        <v>1.1928429423459244E-2</v>
      </c>
      <c r="GC45">
        <v>38</v>
      </c>
      <c r="GD45">
        <v>28</v>
      </c>
      <c r="GE45">
        <v>171</v>
      </c>
      <c r="GF45">
        <v>263</v>
      </c>
      <c r="GG45" t="s">
        <v>218</v>
      </c>
      <c r="GH45">
        <v>6</v>
      </c>
      <c r="GI45">
        <f t="shared" si="122"/>
        <v>506</v>
      </c>
      <c r="GJ45">
        <f t="shared" si="123"/>
        <v>7.5098814229249009E-2</v>
      </c>
      <c r="GK45">
        <f t="shared" si="124"/>
        <v>5.533596837944664E-2</v>
      </c>
      <c r="GL45">
        <f t="shared" si="125"/>
        <v>0.33794466403162055</v>
      </c>
      <c r="GM45">
        <f t="shared" si="126"/>
        <v>0.51976284584980237</v>
      </c>
      <c r="GN45" t="s">
        <v>218</v>
      </c>
      <c r="GO45">
        <f t="shared" si="127"/>
        <v>1.1857707509881422E-2</v>
      </c>
      <c r="GP45">
        <v>76</v>
      </c>
      <c r="GQ45">
        <v>26</v>
      </c>
      <c r="GR45">
        <v>172</v>
      </c>
      <c r="GS45">
        <v>218</v>
      </c>
      <c r="GT45" t="s">
        <v>218</v>
      </c>
      <c r="GU45">
        <v>6</v>
      </c>
      <c r="GV45">
        <f t="shared" si="128"/>
        <v>498</v>
      </c>
      <c r="GW45">
        <f t="shared" si="129"/>
        <v>0.15261044176706828</v>
      </c>
      <c r="GX45">
        <f t="shared" si="130"/>
        <v>5.2208835341365459E-2</v>
      </c>
      <c r="GY45">
        <f t="shared" si="131"/>
        <v>0.34538152610441769</v>
      </c>
      <c r="GZ45">
        <f t="shared" si="132"/>
        <v>0.43775100401606426</v>
      </c>
      <c r="HA45" t="s">
        <v>218</v>
      </c>
      <c r="HB45">
        <f t="shared" si="133"/>
        <v>1.2048192771084338E-2</v>
      </c>
    </row>
    <row r="46" spans="1:210">
      <c r="A46" t="s">
        <v>327</v>
      </c>
      <c r="B46" t="s">
        <v>281</v>
      </c>
      <c r="C46" t="s">
        <v>328</v>
      </c>
      <c r="D46" t="s">
        <v>225</v>
      </c>
      <c r="E46" t="s">
        <v>226</v>
      </c>
      <c r="K46" t="s">
        <v>218</v>
      </c>
      <c r="M46">
        <f t="shared" si="115"/>
        <v>0</v>
      </c>
      <c r="R46" t="s">
        <v>218</v>
      </c>
      <c r="X46" t="s">
        <v>218</v>
      </c>
      <c r="AF46" t="s">
        <v>218</v>
      </c>
      <c r="AL46" t="s">
        <v>218</v>
      </c>
      <c r="AT46" t="s">
        <v>218</v>
      </c>
      <c r="AZ46" t="s">
        <v>218</v>
      </c>
      <c r="BH46" t="s">
        <v>218</v>
      </c>
      <c r="BN46" t="s">
        <v>218</v>
      </c>
      <c r="BV46" t="s">
        <v>218</v>
      </c>
      <c r="CB46" t="s">
        <v>218</v>
      </c>
      <c r="CQ46" t="s">
        <v>218</v>
      </c>
      <c r="CX46" t="s">
        <v>218</v>
      </c>
      <c r="DM46" t="s">
        <v>218</v>
      </c>
      <c r="DT46" t="s">
        <v>218</v>
      </c>
      <c r="EI46" t="s">
        <v>218</v>
      </c>
      <c r="EP46" t="s">
        <v>218</v>
      </c>
      <c r="FE46" t="s">
        <v>218</v>
      </c>
      <c r="FP46">
        <v>0</v>
      </c>
      <c r="FQ46">
        <v>0</v>
      </c>
      <c r="FR46">
        <v>0</v>
      </c>
      <c r="FS46">
        <v>0</v>
      </c>
      <c r="FT46" t="s">
        <v>218</v>
      </c>
      <c r="FU46">
        <v>0</v>
      </c>
      <c r="FV46">
        <f t="shared" si="116"/>
        <v>0</v>
      </c>
      <c r="FW46" s="12" t="e">
        <f t="shared" si="117"/>
        <v>#DIV/0!</v>
      </c>
      <c r="FX46" s="12" t="e">
        <f t="shared" si="118"/>
        <v>#DIV/0!</v>
      </c>
      <c r="FY46" s="12" t="e">
        <f t="shared" si="119"/>
        <v>#DIV/0!</v>
      </c>
      <c r="FZ46" s="12" t="e">
        <f t="shared" si="120"/>
        <v>#DIV/0!</v>
      </c>
      <c r="GA46" t="s">
        <v>218</v>
      </c>
      <c r="GB46" s="12" t="e">
        <f t="shared" si="121"/>
        <v>#DIV/0!</v>
      </c>
      <c r="GC46">
        <v>0</v>
      </c>
      <c r="GD46">
        <v>0</v>
      </c>
      <c r="GE46">
        <v>0</v>
      </c>
      <c r="GF46">
        <v>0</v>
      </c>
      <c r="GG46" t="s">
        <v>218</v>
      </c>
      <c r="GH46">
        <v>0</v>
      </c>
      <c r="GI46">
        <f t="shared" si="122"/>
        <v>0</v>
      </c>
      <c r="GJ46" t="e">
        <f t="shared" si="123"/>
        <v>#DIV/0!</v>
      </c>
      <c r="GK46" t="e">
        <f t="shared" si="124"/>
        <v>#DIV/0!</v>
      </c>
      <c r="GL46" t="e">
        <f t="shared" si="125"/>
        <v>#DIV/0!</v>
      </c>
      <c r="GM46" t="e">
        <f t="shared" si="126"/>
        <v>#DIV/0!</v>
      </c>
      <c r="GN46" t="s">
        <v>218</v>
      </c>
      <c r="GO46" t="e">
        <f t="shared" si="127"/>
        <v>#DIV/0!</v>
      </c>
      <c r="GP46">
        <v>0</v>
      </c>
      <c r="GQ46">
        <v>0</v>
      </c>
      <c r="GR46">
        <v>0</v>
      </c>
      <c r="GS46">
        <v>0</v>
      </c>
      <c r="GT46" t="s">
        <v>218</v>
      </c>
      <c r="GU46">
        <v>0</v>
      </c>
      <c r="GV46">
        <f t="shared" si="128"/>
        <v>0</v>
      </c>
      <c r="GW46" t="e">
        <f t="shared" si="129"/>
        <v>#DIV/0!</v>
      </c>
      <c r="GX46" t="e">
        <f t="shared" si="130"/>
        <v>#DIV/0!</v>
      </c>
      <c r="GY46" t="e">
        <f t="shared" si="131"/>
        <v>#DIV/0!</v>
      </c>
      <c r="GZ46" t="e">
        <f t="shared" si="132"/>
        <v>#DIV/0!</v>
      </c>
      <c r="HA46" t="s">
        <v>218</v>
      </c>
      <c r="HB46" t="e">
        <f t="shared" si="133"/>
        <v>#DIV/0!</v>
      </c>
    </row>
    <row r="47" spans="1:210">
      <c r="A47" t="s">
        <v>329</v>
      </c>
      <c r="B47" t="s">
        <v>214</v>
      </c>
      <c r="C47" t="s">
        <v>330</v>
      </c>
      <c r="D47" t="s">
        <v>239</v>
      </c>
      <c r="E47" t="s">
        <v>240</v>
      </c>
      <c r="F47">
        <v>54</v>
      </c>
      <c r="G47">
        <v>70</v>
      </c>
      <c r="H47">
        <v>68</v>
      </c>
      <c r="I47">
        <v>146</v>
      </c>
      <c r="J47">
        <v>533</v>
      </c>
      <c r="K47" t="s">
        <v>218</v>
      </c>
      <c r="L47">
        <v>522</v>
      </c>
      <c r="M47">
        <f t="shared" si="115"/>
        <v>803</v>
      </c>
      <c r="N47">
        <f t="shared" ref="N47:O53" si="164">F47/$M47</f>
        <v>6.7247820672478212E-2</v>
      </c>
      <c r="O47">
        <f t="shared" si="164"/>
        <v>8.717310087173101E-2</v>
      </c>
      <c r="P47">
        <f t="shared" ref="P47:Q53" si="165">I47/$M47</f>
        <v>0.18181818181818182</v>
      </c>
      <c r="Q47">
        <f t="shared" si="165"/>
        <v>0.66376089663760895</v>
      </c>
      <c r="R47" t="s">
        <v>218</v>
      </c>
      <c r="S47">
        <v>31</v>
      </c>
      <c r="T47">
        <v>55</v>
      </c>
      <c r="U47">
        <v>48</v>
      </c>
      <c r="V47">
        <v>138</v>
      </c>
      <c r="W47">
        <v>549</v>
      </c>
      <c r="X47" t="s">
        <v>218</v>
      </c>
      <c r="Y47">
        <v>0</v>
      </c>
      <c r="Z47">
        <v>491</v>
      </c>
      <c r="AA47">
        <f t="shared" ref="AA47:AA53" si="166">SUM(S47,T47,V47,W47,X47)</f>
        <v>773</v>
      </c>
      <c r="AB47">
        <f t="shared" ref="AB47:AC53" si="167">S47/$AA47</f>
        <v>4.0103492884864166E-2</v>
      </c>
      <c r="AC47">
        <f t="shared" si="167"/>
        <v>7.1151358344113846E-2</v>
      </c>
      <c r="AD47">
        <f t="shared" ref="AD47:AE53" si="168">V47/$AA47</f>
        <v>0.17852522639068563</v>
      </c>
      <c r="AE47">
        <f t="shared" si="168"/>
        <v>0.71021992238033638</v>
      </c>
      <c r="AF47" t="s">
        <v>218</v>
      </c>
      <c r="AG47">
        <v>32</v>
      </c>
      <c r="AH47">
        <v>75</v>
      </c>
      <c r="AI47">
        <v>47</v>
      </c>
      <c r="AJ47">
        <v>144</v>
      </c>
      <c r="AK47">
        <v>467</v>
      </c>
      <c r="AL47" t="s">
        <v>218</v>
      </c>
      <c r="AM47">
        <v>0</v>
      </c>
      <c r="AN47">
        <v>388</v>
      </c>
      <c r="AO47">
        <f t="shared" ref="AO47:AO53" si="169">SUM(AG47,AH47,AJ47,AK47,AL47)</f>
        <v>718</v>
      </c>
      <c r="AP47">
        <f t="shared" ref="AP47:AQ53" si="170">AG47/$AO47</f>
        <v>4.456824512534819E-2</v>
      </c>
      <c r="AQ47">
        <f t="shared" si="170"/>
        <v>0.10445682451253482</v>
      </c>
      <c r="AR47">
        <f t="shared" ref="AR47:AS53" si="171">AJ47/$AO47</f>
        <v>0.20055710306406685</v>
      </c>
      <c r="AS47">
        <f t="shared" si="171"/>
        <v>0.65041782729805009</v>
      </c>
      <c r="AT47" t="s">
        <v>218</v>
      </c>
      <c r="AU47">
        <v>31</v>
      </c>
      <c r="AV47">
        <v>48</v>
      </c>
      <c r="AW47">
        <v>35</v>
      </c>
      <c r="AX47">
        <v>162</v>
      </c>
      <c r="AY47">
        <v>454</v>
      </c>
      <c r="AZ47" t="s">
        <v>218</v>
      </c>
      <c r="BA47">
        <v>0</v>
      </c>
      <c r="BB47">
        <v>422</v>
      </c>
      <c r="BC47">
        <f t="shared" ref="BC47:BC53" si="172">SUM(AU47,AV47,AX47,AY47,AZ47)</f>
        <v>695</v>
      </c>
      <c r="BD47">
        <f t="shared" ref="BD47:BE53" si="173">AU47/$BC47</f>
        <v>4.4604316546762592E-2</v>
      </c>
      <c r="BE47">
        <f t="shared" si="173"/>
        <v>6.9064748201438847E-2</v>
      </c>
      <c r="BF47">
        <f t="shared" ref="BF47:BG53" si="174">AX47/$BC47</f>
        <v>0.23309352517985613</v>
      </c>
      <c r="BG47">
        <f t="shared" si="174"/>
        <v>0.65323741007194247</v>
      </c>
      <c r="BH47" t="s">
        <v>218</v>
      </c>
      <c r="BI47">
        <v>24</v>
      </c>
      <c r="BJ47">
        <v>2</v>
      </c>
      <c r="BK47">
        <v>23</v>
      </c>
      <c r="BL47">
        <v>121</v>
      </c>
      <c r="BM47">
        <v>484</v>
      </c>
      <c r="BN47" t="s">
        <v>218</v>
      </c>
      <c r="BO47">
        <v>0</v>
      </c>
      <c r="BP47">
        <v>441</v>
      </c>
      <c r="BQ47">
        <f t="shared" ref="BQ47:BQ53" si="175">SUM(BI47,BJ47,BL47,BM47,BN47)</f>
        <v>631</v>
      </c>
      <c r="BR47">
        <f t="shared" ref="BR47:BS53" si="176">BI47/$BQ47</f>
        <v>3.8034865293185421E-2</v>
      </c>
      <c r="BS47">
        <f t="shared" si="176"/>
        <v>3.1695721077654518E-3</v>
      </c>
      <c r="BT47">
        <f t="shared" ref="BT47:BU53" si="177">BL47/$BQ47</f>
        <v>0.19175911251980982</v>
      </c>
      <c r="BU47">
        <f t="shared" si="177"/>
        <v>0.76703645007923926</v>
      </c>
      <c r="BV47" t="s">
        <v>218</v>
      </c>
      <c r="BW47">
        <v>30</v>
      </c>
      <c r="BX47">
        <v>19</v>
      </c>
      <c r="BY47">
        <v>18</v>
      </c>
      <c r="BZ47">
        <v>185</v>
      </c>
      <c r="CA47">
        <v>433</v>
      </c>
      <c r="CB47" t="s">
        <v>218</v>
      </c>
      <c r="CC47">
        <v>0</v>
      </c>
      <c r="CD47">
        <v>403</v>
      </c>
      <c r="CE47">
        <v>6</v>
      </c>
      <c r="CF47">
        <v>54</v>
      </c>
      <c r="CG47">
        <v>50</v>
      </c>
      <c r="CH47">
        <v>20</v>
      </c>
      <c r="CI47">
        <v>193</v>
      </c>
      <c r="CJ47">
        <v>336</v>
      </c>
      <c r="CK47">
        <v>35</v>
      </c>
      <c r="CL47">
        <f t="shared" ref="CL47:CL53" si="178">SUM(BW47,BX47,BZ47,CA47,CB47,CE47)</f>
        <v>673</v>
      </c>
      <c r="CM47">
        <f t="shared" ref="CM47:CN53" si="179">BW47/$CL47</f>
        <v>4.4576523031203567E-2</v>
      </c>
      <c r="CN47">
        <f t="shared" si="179"/>
        <v>2.8231797919762259E-2</v>
      </c>
      <c r="CO47">
        <f t="shared" ref="CO47:CP53" si="180">BZ47/$CL47</f>
        <v>0.27488855869242201</v>
      </c>
      <c r="CP47">
        <f t="shared" si="180"/>
        <v>0.64338781575037152</v>
      </c>
      <c r="CQ47" t="s">
        <v>218</v>
      </c>
      <c r="CR47">
        <f t="shared" ref="CR47:CR53" si="181">CE47/$CL47</f>
        <v>8.9153046062407128E-3</v>
      </c>
      <c r="CX47" t="s">
        <v>218</v>
      </c>
      <c r="DH47">
        <f t="shared" ref="DH47:DH53" si="182">SUM(CS47,CT47,CV47,CW47,CX47,DA47)</f>
        <v>0</v>
      </c>
      <c r="DI47" t="e">
        <f t="shared" ref="DI47:DJ53" si="183">CS47/$DH47</f>
        <v>#DIV/0!</v>
      </c>
      <c r="DJ47" t="e">
        <f t="shared" si="183"/>
        <v>#DIV/0!</v>
      </c>
      <c r="DK47" t="e">
        <f t="shared" ref="DK47:DL53" si="184">CV47/$DH47</f>
        <v>#DIV/0!</v>
      </c>
      <c r="DL47" t="e">
        <f t="shared" si="184"/>
        <v>#DIV/0!</v>
      </c>
      <c r="DM47" t="s">
        <v>218</v>
      </c>
      <c r="DN47" t="e">
        <f t="shared" ref="DN47:DN53" si="185">DA47/$DH47</f>
        <v>#DIV/0!</v>
      </c>
      <c r="DT47" t="s">
        <v>218</v>
      </c>
      <c r="ED47">
        <f t="shared" ref="ED47:ED53" si="186">SUM(DO47,DP47,DR47,DS47,DT47,DW47)</f>
        <v>0</v>
      </c>
      <c r="EE47" t="e">
        <f t="shared" ref="EE47:EF53" si="187">DO47/$ED47</f>
        <v>#DIV/0!</v>
      </c>
      <c r="EF47" t="e">
        <f t="shared" si="187"/>
        <v>#DIV/0!</v>
      </c>
      <c r="EG47" t="e">
        <f t="shared" ref="EG47:EH53" si="188">DR47/$ED47</f>
        <v>#DIV/0!</v>
      </c>
      <c r="EH47" t="e">
        <f t="shared" si="188"/>
        <v>#DIV/0!</v>
      </c>
      <c r="EI47" t="s">
        <v>218</v>
      </c>
      <c r="EJ47" t="e">
        <f t="shared" ref="EJ47:EJ53" si="189">DW47/$ED47</f>
        <v>#DIV/0!</v>
      </c>
      <c r="EP47" t="s">
        <v>218</v>
      </c>
      <c r="EZ47">
        <f t="shared" ref="EZ47:EZ53" si="190">SUM(EK47,EL47,EN47,EO47,EP47,ES47)</f>
        <v>0</v>
      </c>
      <c r="FA47" t="e">
        <f t="shared" ref="FA47:FB53" si="191">EK47/$EZ47</f>
        <v>#DIV/0!</v>
      </c>
      <c r="FB47" t="e">
        <f t="shared" si="191"/>
        <v>#DIV/0!</v>
      </c>
      <c r="FC47" t="e">
        <f t="shared" ref="FC47:FD53" si="192">EN47/$EZ47</f>
        <v>#DIV/0!</v>
      </c>
      <c r="FD47" t="e">
        <f t="shared" si="192"/>
        <v>#DIV/0!</v>
      </c>
      <c r="FE47" t="s">
        <v>218</v>
      </c>
      <c r="FF47" t="e">
        <f t="shared" ref="FF47:FF53" si="193">ES47/$EZ47</f>
        <v>#DIV/0!</v>
      </c>
      <c r="FG47">
        <v>59.8</v>
      </c>
      <c r="FH47">
        <v>75</v>
      </c>
      <c r="FI47">
        <v>2.9499999999999998E-2</v>
      </c>
      <c r="FJ47">
        <v>68854</v>
      </c>
      <c r="FK47">
        <v>0.1016</v>
      </c>
      <c r="FL47">
        <v>0.89149999999999996</v>
      </c>
      <c r="FM47">
        <v>0.17419999999999999</v>
      </c>
      <c r="FN47">
        <v>0.14849999999999999</v>
      </c>
      <c r="FO47">
        <v>0.2147</v>
      </c>
      <c r="FP47">
        <v>21</v>
      </c>
      <c r="FQ47">
        <v>24</v>
      </c>
      <c r="FR47">
        <v>87</v>
      </c>
      <c r="FS47">
        <v>194</v>
      </c>
      <c r="FT47" t="s">
        <v>218</v>
      </c>
      <c r="FU47">
        <v>30</v>
      </c>
      <c r="FV47">
        <f t="shared" si="116"/>
        <v>356</v>
      </c>
      <c r="FW47" s="12">
        <f t="shared" si="117"/>
        <v>5.8988764044943819E-2</v>
      </c>
      <c r="FX47" s="12">
        <f t="shared" si="118"/>
        <v>6.741573033707865E-2</v>
      </c>
      <c r="FY47" s="12">
        <f t="shared" si="119"/>
        <v>0.2443820224719101</v>
      </c>
      <c r="FZ47" s="12">
        <f t="shared" si="120"/>
        <v>0.5449438202247191</v>
      </c>
      <c r="GA47" t="s">
        <v>218</v>
      </c>
      <c r="GB47" s="12">
        <f t="shared" si="121"/>
        <v>8.4269662921348312E-2</v>
      </c>
      <c r="GC47">
        <v>8</v>
      </c>
      <c r="GD47">
        <v>24</v>
      </c>
      <c r="GE47">
        <v>78</v>
      </c>
      <c r="GF47">
        <v>220</v>
      </c>
      <c r="GG47" t="s">
        <v>218</v>
      </c>
      <c r="GH47">
        <v>16</v>
      </c>
      <c r="GI47">
        <f t="shared" si="122"/>
        <v>346</v>
      </c>
      <c r="GJ47">
        <f t="shared" si="123"/>
        <v>2.3121387283236993E-2</v>
      </c>
      <c r="GK47">
        <f t="shared" si="124"/>
        <v>6.9364161849710976E-2</v>
      </c>
      <c r="GL47">
        <f t="shared" si="125"/>
        <v>0.22543352601156069</v>
      </c>
      <c r="GM47">
        <f t="shared" si="126"/>
        <v>0.63583815028901736</v>
      </c>
      <c r="GN47" t="s">
        <v>218</v>
      </c>
      <c r="GO47">
        <f t="shared" si="127"/>
        <v>4.6242774566473986E-2</v>
      </c>
      <c r="GP47">
        <v>33</v>
      </c>
      <c r="GQ47">
        <v>24</v>
      </c>
      <c r="GR47">
        <v>96</v>
      </c>
      <c r="GS47">
        <v>167</v>
      </c>
      <c r="GT47" t="s">
        <v>218</v>
      </c>
      <c r="GU47">
        <v>44</v>
      </c>
      <c r="GV47">
        <f t="shared" si="128"/>
        <v>364</v>
      </c>
      <c r="GW47">
        <f t="shared" si="129"/>
        <v>9.0659340659340656E-2</v>
      </c>
      <c r="GX47">
        <f t="shared" si="130"/>
        <v>6.5934065934065936E-2</v>
      </c>
      <c r="GY47">
        <f t="shared" si="131"/>
        <v>0.26373626373626374</v>
      </c>
      <c r="GZ47">
        <f t="shared" si="132"/>
        <v>0.45879120879120877</v>
      </c>
      <c r="HA47" t="s">
        <v>218</v>
      </c>
      <c r="HB47">
        <f t="shared" si="133"/>
        <v>0.12087912087912088</v>
      </c>
    </row>
    <row r="48" spans="1:210">
      <c r="A48" t="s">
        <v>331</v>
      </c>
      <c r="B48" t="s">
        <v>214</v>
      </c>
      <c r="C48" t="s">
        <v>332</v>
      </c>
      <c r="D48" t="s">
        <v>216</v>
      </c>
      <c r="E48" t="s">
        <v>217</v>
      </c>
      <c r="F48">
        <v>0</v>
      </c>
      <c r="G48">
        <v>0</v>
      </c>
      <c r="H48">
        <v>0</v>
      </c>
      <c r="I48">
        <v>505</v>
      </c>
      <c r="J48">
        <v>434</v>
      </c>
      <c r="K48" t="s">
        <v>218</v>
      </c>
      <c r="L48">
        <v>409</v>
      </c>
      <c r="M48">
        <f t="shared" si="115"/>
        <v>939</v>
      </c>
      <c r="N48">
        <f t="shared" si="164"/>
        <v>0</v>
      </c>
      <c r="O48">
        <f t="shared" si="164"/>
        <v>0</v>
      </c>
      <c r="P48">
        <f t="shared" si="165"/>
        <v>0.5378061767838126</v>
      </c>
      <c r="Q48">
        <f t="shared" si="165"/>
        <v>0.46219382321618746</v>
      </c>
      <c r="R48" t="s">
        <v>218</v>
      </c>
      <c r="S48">
        <v>2</v>
      </c>
      <c r="T48">
        <v>0</v>
      </c>
      <c r="U48">
        <v>0</v>
      </c>
      <c r="V48">
        <v>452</v>
      </c>
      <c r="W48">
        <v>493</v>
      </c>
      <c r="X48" t="s">
        <v>218</v>
      </c>
      <c r="Y48">
        <v>0</v>
      </c>
      <c r="Z48">
        <v>420</v>
      </c>
      <c r="AA48">
        <f t="shared" si="166"/>
        <v>947</v>
      </c>
      <c r="AB48">
        <f t="shared" si="167"/>
        <v>2.1119324181626186E-3</v>
      </c>
      <c r="AC48">
        <f t="shared" si="167"/>
        <v>0</v>
      </c>
      <c r="AD48">
        <f t="shared" si="168"/>
        <v>0.47729672650475186</v>
      </c>
      <c r="AE48">
        <f t="shared" si="168"/>
        <v>0.52059134107708549</v>
      </c>
      <c r="AF48" t="s">
        <v>218</v>
      </c>
      <c r="AG48">
        <v>1</v>
      </c>
      <c r="AH48">
        <v>0</v>
      </c>
      <c r="AI48">
        <v>0</v>
      </c>
      <c r="AJ48">
        <v>322</v>
      </c>
      <c r="AK48">
        <v>355</v>
      </c>
      <c r="AL48" t="s">
        <v>218</v>
      </c>
      <c r="AM48">
        <v>0</v>
      </c>
      <c r="AN48">
        <v>303</v>
      </c>
      <c r="AO48">
        <f t="shared" si="169"/>
        <v>678</v>
      </c>
      <c r="AP48">
        <f t="shared" si="170"/>
        <v>1.4749262536873156E-3</v>
      </c>
      <c r="AQ48">
        <f t="shared" si="170"/>
        <v>0</v>
      </c>
      <c r="AR48">
        <f t="shared" si="171"/>
        <v>0.47492625368731561</v>
      </c>
      <c r="AS48">
        <f t="shared" si="171"/>
        <v>0.52359882005899705</v>
      </c>
      <c r="AT48" t="s">
        <v>218</v>
      </c>
      <c r="AU48">
        <v>27</v>
      </c>
      <c r="AV48">
        <v>12</v>
      </c>
      <c r="AW48">
        <v>4</v>
      </c>
      <c r="AX48">
        <v>204</v>
      </c>
      <c r="AY48">
        <v>414</v>
      </c>
      <c r="AZ48" t="s">
        <v>218</v>
      </c>
      <c r="BA48">
        <v>0</v>
      </c>
      <c r="BB48">
        <v>388</v>
      </c>
      <c r="BC48">
        <f t="shared" si="172"/>
        <v>657</v>
      </c>
      <c r="BD48">
        <f t="shared" si="173"/>
        <v>4.1095890410958902E-2</v>
      </c>
      <c r="BE48">
        <f t="shared" si="173"/>
        <v>1.8264840182648401E-2</v>
      </c>
      <c r="BF48">
        <f t="shared" si="174"/>
        <v>0.31050228310502281</v>
      </c>
      <c r="BG48">
        <f t="shared" si="174"/>
        <v>0.63013698630136983</v>
      </c>
      <c r="BH48" t="s">
        <v>218</v>
      </c>
      <c r="BI48">
        <v>26</v>
      </c>
      <c r="BJ48">
        <v>5</v>
      </c>
      <c r="BK48">
        <v>4</v>
      </c>
      <c r="BL48">
        <v>230</v>
      </c>
      <c r="BM48">
        <v>387</v>
      </c>
      <c r="BN48" t="s">
        <v>218</v>
      </c>
      <c r="BO48">
        <v>0</v>
      </c>
      <c r="BP48">
        <v>378</v>
      </c>
      <c r="BQ48">
        <f t="shared" si="175"/>
        <v>648</v>
      </c>
      <c r="BR48">
        <f t="shared" si="176"/>
        <v>4.0123456790123455E-2</v>
      </c>
      <c r="BS48">
        <f t="shared" si="176"/>
        <v>7.716049382716049E-3</v>
      </c>
      <c r="BT48">
        <f t="shared" si="177"/>
        <v>0.35493827160493829</v>
      </c>
      <c r="BU48">
        <f t="shared" si="177"/>
        <v>0.59722222222222221</v>
      </c>
      <c r="BV48" t="s">
        <v>218</v>
      </c>
      <c r="BW48">
        <v>20</v>
      </c>
      <c r="BX48">
        <v>5</v>
      </c>
      <c r="BY48">
        <v>4</v>
      </c>
      <c r="BZ48">
        <v>163</v>
      </c>
      <c r="CA48">
        <v>241</v>
      </c>
      <c r="CB48" t="s">
        <v>218</v>
      </c>
      <c r="CC48">
        <v>0</v>
      </c>
      <c r="CD48">
        <v>245</v>
      </c>
      <c r="CE48">
        <v>3</v>
      </c>
      <c r="CF48">
        <v>11</v>
      </c>
      <c r="CG48">
        <v>27</v>
      </c>
      <c r="CH48">
        <v>5</v>
      </c>
      <c r="CI48">
        <v>169</v>
      </c>
      <c r="CJ48">
        <v>213</v>
      </c>
      <c r="CK48">
        <v>9</v>
      </c>
      <c r="CL48">
        <f t="shared" si="178"/>
        <v>432</v>
      </c>
      <c r="CM48">
        <f t="shared" si="179"/>
        <v>4.6296296296296294E-2</v>
      </c>
      <c r="CN48">
        <f t="shared" si="179"/>
        <v>1.1574074074074073E-2</v>
      </c>
      <c r="CO48">
        <f t="shared" si="180"/>
        <v>0.37731481481481483</v>
      </c>
      <c r="CP48">
        <f t="shared" si="180"/>
        <v>0.55787037037037035</v>
      </c>
      <c r="CQ48" t="s">
        <v>218</v>
      </c>
      <c r="CR48">
        <f t="shared" si="181"/>
        <v>6.9444444444444441E-3</v>
      </c>
      <c r="CX48" t="s">
        <v>218</v>
      </c>
      <c r="DH48">
        <f t="shared" si="182"/>
        <v>0</v>
      </c>
      <c r="DI48" t="e">
        <f t="shared" si="183"/>
        <v>#DIV/0!</v>
      </c>
      <c r="DJ48" t="e">
        <f t="shared" si="183"/>
        <v>#DIV/0!</v>
      </c>
      <c r="DK48" t="e">
        <f t="shared" si="184"/>
        <v>#DIV/0!</v>
      </c>
      <c r="DL48" t="e">
        <f t="shared" si="184"/>
        <v>#DIV/0!</v>
      </c>
      <c r="DM48" t="s">
        <v>218</v>
      </c>
      <c r="DN48" t="e">
        <f t="shared" si="185"/>
        <v>#DIV/0!</v>
      </c>
      <c r="DO48">
        <v>22</v>
      </c>
      <c r="DP48">
        <v>7</v>
      </c>
      <c r="DQ48">
        <v>3</v>
      </c>
      <c r="DR48">
        <v>107</v>
      </c>
      <c r="DS48">
        <v>382</v>
      </c>
      <c r="DT48" t="s">
        <v>218</v>
      </c>
      <c r="DU48">
        <v>0</v>
      </c>
      <c r="DV48">
        <v>335</v>
      </c>
      <c r="DW48">
        <v>4</v>
      </c>
      <c r="DX48">
        <v>26</v>
      </c>
      <c r="DY48">
        <v>42</v>
      </c>
      <c r="DZ48">
        <v>7</v>
      </c>
      <c r="EA48">
        <v>126</v>
      </c>
      <c r="EB48">
        <v>313</v>
      </c>
      <c r="EC48">
        <v>8</v>
      </c>
      <c r="ED48">
        <f t="shared" si="186"/>
        <v>522</v>
      </c>
      <c r="EE48">
        <f t="shared" si="187"/>
        <v>4.2145593869731802E-2</v>
      </c>
      <c r="EF48">
        <f t="shared" si="187"/>
        <v>1.3409961685823755E-2</v>
      </c>
      <c r="EG48">
        <f t="shared" si="188"/>
        <v>0.2049808429118774</v>
      </c>
      <c r="EH48">
        <f t="shared" si="188"/>
        <v>0.73180076628352486</v>
      </c>
      <c r="EI48" t="s">
        <v>218</v>
      </c>
      <c r="EJ48">
        <f t="shared" si="189"/>
        <v>7.6628352490421452E-3</v>
      </c>
      <c r="EK48">
        <v>26</v>
      </c>
      <c r="EL48">
        <v>6</v>
      </c>
      <c r="EM48">
        <v>3</v>
      </c>
      <c r="EN48">
        <v>137</v>
      </c>
      <c r="EO48">
        <v>457</v>
      </c>
      <c r="EP48" t="s">
        <v>218</v>
      </c>
      <c r="EQ48">
        <v>0</v>
      </c>
      <c r="ER48">
        <v>451</v>
      </c>
      <c r="ES48">
        <v>0</v>
      </c>
      <c r="EU48">
        <v>64</v>
      </c>
      <c r="EV48">
        <v>4</v>
      </c>
      <c r="EW48">
        <v>154</v>
      </c>
      <c r="EX48">
        <v>376</v>
      </c>
      <c r="EY48">
        <v>7</v>
      </c>
      <c r="EZ48">
        <f t="shared" si="190"/>
        <v>626</v>
      </c>
      <c r="FA48">
        <f t="shared" si="191"/>
        <v>4.1533546325878593E-2</v>
      </c>
      <c r="FB48">
        <f t="shared" si="191"/>
        <v>9.5846645367412137E-3</v>
      </c>
      <c r="FC48">
        <f t="shared" si="192"/>
        <v>0.21884984025559107</v>
      </c>
      <c r="FD48">
        <f t="shared" si="192"/>
        <v>0.73003194888178913</v>
      </c>
      <c r="FE48" t="s">
        <v>218</v>
      </c>
      <c r="FF48">
        <f t="shared" si="193"/>
        <v>0</v>
      </c>
      <c r="FG48">
        <v>41</v>
      </c>
      <c r="FH48">
        <v>49</v>
      </c>
      <c r="FI48">
        <v>8.3999999999999995E-3</v>
      </c>
      <c r="FJ48">
        <v>96626</v>
      </c>
      <c r="FK48">
        <v>6.3600000000000004E-2</v>
      </c>
      <c r="FL48">
        <v>0.91069999999999995</v>
      </c>
      <c r="FM48">
        <v>0.1993</v>
      </c>
      <c r="FN48">
        <v>0.1958</v>
      </c>
      <c r="FO48">
        <v>0.2407</v>
      </c>
      <c r="FP48">
        <v>28</v>
      </c>
      <c r="FQ48">
        <v>8</v>
      </c>
      <c r="FR48">
        <v>117</v>
      </c>
      <c r="FS48">
        <v>381</v>
      </c>
      <c r="FT48" t="s">
        <v>218</v>
      </c>
      <c r="FU48">
        <v>23</v>
      </c>
      <c r="FV48">
        <f t="shared" si="116"/>
        <v>557</v>
      </c>
      <c r="FW48" s="12">
        <f t="shared" si="117"/>
        <v>5.0269299820466788E-2</v>
      </c>
      <c r="FX48" s="12">
        <f t="shared" si="118"/>
        <v>1.4362657091561939E-2</v>
      </c>
      <c r="FY48" s="12">
        <f t="shared" si="119"/>
        <v>0.21005385996409337</v>
      </c>
      <c r="FZ48" s="12">
        <f t="shared" si="120"/>
        <v>0.6840215439856373</v>
      </c>
      <c r="GA48" t="s">
        <v>218</v>
      </c>
      <c r="GB48" s="12">
        <f t="shared" si="121"/>
        <v>4.1292639138240578E-2</v>
      </c>
      <c r="GC48">
        <v>23</v>
      </c>
      <c r="GD48">
        <v>8</v>
      </c>
      <c r="GE48">
        <v>97</v>
      </c>
      <c r="GF48">
        <v>417</v>
      </c>
      <c r="GG48" t="s">
        <v>218</v>
      </c>
      <c r="GH48">
        <v>21</v>
      </c>
      <c r="GI48">
        <f t="shared" si="122"/>
        <v>566</v>
      </c>
      <c r="GJ48">
        <f t="shared" si="123"/>
        <v>4.0636042402826852E-2</v>
      </c>
      <c r="GK48">
        <f t="shared" si="124"/>
        <v>1.4134275618374558E-2</v>
      </c>
      <c r="GL48">
        <f t="shared" si="125"/>
        <v>0.17137809187279152</v>
      </c>
      <c r="GM48">
        <f t="shared" si="126"/>
        <v>0.73674911660777387</v>
      </c>
      <c r="GN48" t="s">
        <v>218</v>
      </c>
      <c r="GO48">
        <f t="shared" si="127"/>
        <v>3.7102473498233215E-2</v>
      </c>
      <c r="GP48">
        <v>33</v>
      </c>
      <c r="GQ48">
        <v>7</v>
      </c>
      <c r="GR48">
        <v>137</v>
      </c>
      <c r="GS48">
        <v>344</v>
      </c>
      <c r="GT48" t="s">
        <v>218</v>
      </c>
      <c r="GU48">
        <v>24</v>
      </c>
      <c r="GV48">
        <f t="shared" si="128"/>
        <v>545</v>
      </c>
      <c r="GW48">
        <f t="shared" si="129"/>
        <v>6.0550458715596334E-2</v>
      </c>
      <c r="GX48">
        <f t="shared" si="130"/>
        <v>1.2844036697247707E-2</v>
      </c>
      <c r="GY48">
        <f t="shared" si="131"/>
        <v>0.25137614678899084</v>
      </c>
      <c r="GZ48">
        <f t="shared" si="132"/>
        <v>0.63119266055045875</v>
      </c>
      <c r="HA48" t="s">
        <v>218</v>
      </c>
      <c r="HB48">
        <f t="shared" si="133"/>
        <v>4.4036697247706424E-2</v>
      </c>
    </row>
    <row r="49" spans="1:210">
      <c r="A49" t="s">
        <v>333</v>
      </c>
      <c r="B49" t="s">
        <v>251</v>
      </c>
      <c r="C49" t="s">
        <v>334</v>
      </c>
      <c r="D49" t="s">
        <v>225</v>
      </c>
      <c r="E49" t="s">
        <v>335</v>
      </c>
      <c r="F49">
        <v>57</v>
      </c>
      <c r="G49">
        <v>61</v>
      </c>
      <c r="H49">
        <v>49</v>
      </c>
      <c r="I49">
        <v>352</v>
      </c>
      <c r="J49">
        <v>288</v>
      </c>
      <c r="K49" t="s">
        <v>218</v>
      </c>
      <c r="L49">
        <v>179</v>
      </c>
      <c r="M49">
        <f t="shared" si="115"/>
        <v>758</v>
      </c>
      <c r="N49">
        <f t="shared" si="164"/>
        <v>7.5197889182058053E-2</v>
      </c>
      <c r="O49">
        <f t="shared" si="164"/>
        <v>8.0474934036939311E-2</v>
      </c>
      <c r="P49">
        <f t="shared" si="165"/>
        <v>0.46437994722955145</v>
      </c>
      <c r="Q49">
        <f t="shared" si="165"/>
        <v>0.37994722955145116</v>
      </c>
      <c r="R49" t="s">
        <v>218</v>
      </c>
      <c r="S49">
        <v>98</v>
      </c>
      <c r="T49">
        <v>55</v>
      </c>
      <c r="U49">
        <v>26</v>
      </c>
      <c r="V49">
        <v>360</v>
      </c>
      <c r="W49">
        <v>260</v>
      </c>
      <c r="X49" t="s">
        <v>218</v>
      </c>
      <c r="Y49">
        <v>0</v>
      </c>
      <c r="Z49">
        <v>149</v>
      </c>
      <c r="AA49">
        <f t="shared" si="166"/>
        <v>773</v>
      </c>
      <c r="AB49">
        <f t="shared" si="167"/>
        <v>0.12677878395860284</v>
      </c>
      <c r="AC49">
        <f t="shared" si="167"/>
        <v>7.1151358344113846E-2</v>
      </c>
      <c r="AD49">
        <f t="shared" si="168"/>
        <v>0.46571798188874514</v>
      </c>
      <c r="AE49">
        <f t="shared" si="168"/>
        <v>0.33635187580853815</v>
      </c>
      <c r="AF49" t="s">
        <v>218</v>
      </c>
      <c r="AG49">
        <v>68</v>
      </c>
      <c r="AH49">
        <v>36</v>
      </c>
      <c r="AI49">
        <v>14</v>
      </c>
      <c r="AJ49">
        <v>197</v>
      </c>
      <c r="AK49">
        <v>204</v>
      </c>
      <c r="AL49" t="s">
        <v>218</v>
      </c>
      <c r="AM49">
        <v>0</v>
      </c>
      <c r="AN49">
        <v>127</v>
      </c>
      <c r="AO49">
        <f t="shared" si="169"/>
        <v>505</v>
      </c>
      <c r="AP49">
        <f t="shared" si="170"/>
        <v>0.13465346534653466</v>
      </c>
      <c r="AQ49">
        <f t="shared" si="170"/>
        <v>7.1287128712871281E-2</v>
      </c>
      <c r="AR49">
        <f t="shared" si="171"/>
        <v>0.39009900990099011</v>
      </c>
      <c r="AS49">
        <f t="shared" si="171"/>
        <v>0.40396039603960399</v>
      </c>
      <c r="AT49" t="s">
        <v>218</v>
      </c>
      <c r="AU49">
        <v>77</v>
      </c>
      <c r="AV49">
        <v>22</v>
      </c>
      <c r="AW49">
        <v>17</v>
      </c>
      <c r="AX49">
        <v>192</v>
      </c>
      <c r="AY49">
        <v>245</v>
      </c>
      <c r="AZ49" t="s">
        <v>218</v>
      </c>
      <c r="BA49">
        <v>0</v>
      </c>
      <c r="BB49">
        <v>169</v>
      </c>
      <c r="BC49">
        <f t="shared" si="172"/>
        <v>536</v>
      </c>
      <c r="BD49">
        <f t="shared" si="173"/>
        <v>0.14365671641791045</v>
      </c>
      <c r="BE49">
        <f t="shared" si="173"/>
        <v>4.1044776119402986E-2</v>
      </c>
      <c r="BF49">
        <f t="shared" si="174"/>
        <v>0.35820895522388058</v>
      </c>
      <c r="BG49">
        <f t="shared" si="174"/>
        <v>0.45708955223880599</v>
      </c>
      <c r="BH49" t="s">
        <v>218</v>
      </c>
      <c r="BI49">
        <v>30</v>
      </c>
      <c r="BJ49">
        <v>17</v>
      </c>
      <c r="BK49">
        <v>2</v>
      </c>
      <c r="BL49">
        <v>205</v>
      </c>
      <c r="BM49">
        <v>204</v>
      </c>
      <c r="BN49" t="s">
        <v>218</v>
      </c>
      <c r="BO49">
        <v>0</v>
      </c>
      <c r="BP49">
        <v>121</v>
      </c>
      <c r="BQ49">
        <f t="shared" si="175"/>
        <v>456</v>
      </c>
      <c r="BR49">
        <f t="shared" si="176"/>
        <v>6.5789473684210523E-2</v>
      </c>
      <c r="BS49">
        <f t="shared" si="176"/>
        <v>3.7280701754385963E-2</v>
      </c>
      <c r="BT49">
        <f t="shared" si="177"/>
        <v>0.44956140350877194</v>
      </c>
      <c r="BU49">
        <f t="shared" si="177"/>
        <v>0.44736842105263158</v>
      </c>
      <c r="BV49" t="s">
        <v>218</v>
      </c>
      <c r="BW49">
        <v>51</v>
      </c>
      <c r="BX49">
        <v>22</v>
      </c>
      <c r="BY49">
        <v>1</v>
      </c>
      <c r="BZ49">
        <v>172</v>
      </c>
      <c r="CA49">
        <v>141</v>
      </c>
      <c r="CB49" t="s">
        <v>218</v>
      </c>
      <c r="CC49">
        <v>0</v>
      </c>
      <c r="CD49">
        <v>91</v>
      </c>
      <c r="CE49">
        <v>0</v>
      </c>
      <c r="CF49">
        <v>21</v>
      </c>
      <c r="CG49">
        <v>63</v>
      </c>
      <c r="CH49">
        <v>20</v>
      </c>
      <c r="CI49">
        <v>163</v>
      </c>
      <c r="CJ49">
        <v>129</v>
      </c>
      <c r="CK49">
        <v>8</v>
      </c>
      <c r="CL49">
        <f t="shared" si="178"/>
        <v>386</v>
      </c>
      <c r="CM49">
        <f t="shared" si="179"/>
        <v>0.13212435233160622</v>
      </c>
      <c r="CN49">
        <f t="shared" si="179"/>
        <v>5.6994818652849742E-2</v>
      </c>
      <c r="CO49">
        <f t="shared" si="180"/>
        <v>0.44559585492227977</v>
      </c>
      <c r="CP49">
        <f t="shared" si="180"/>
        <v>0.36528497409326427</v>
      </c>
      <c r="CQ49" t="s">
        <v>218</v>
      </c>
      <c r="CR49">
        <f t="shared" si="181"/>
        <v>0</v>
      </c>
      <c r="CS49">
        <v>42</v>
      </c>
      <c r="CT49">
        <v>15</v>
      </c>
      <c r="CU49">
        <v>0</v>
      </c>
      <c r="CV49">
        <v>149</v>
      </c>
      <c r="CW49">
        <v>117</v>
      </c>
      <c r="CX49" t="s">
        <v>218</v>
      </c>
      <c r="CY49">
        <v>0</v>
      </c>
      <c r="CZ49">
        <v>64</v>
      </c>
      <c r="DA49">
        <v>0</v>
      </c>
      <c r="DB49">
        <v>7</v>
      </c>
      <c r="DC49">
        <v>65</v>
      </c>
      <c r="DD49">
        <v>15</v>
      </c>
      <c r="DE49">
        <v>150</v>
      </c>
      <c r="DF49">
        <v>83</v>
      </c>
      <c r="DG49">
        <v>1</v>
      </c>
      <c r="DH49">
        <f t="shared" si="182"/>
        <v>323</v>
      </c>
      <c r="DI49">
        <f t="shared" si="183"/>
        <v>0.13003095975232198</v>
      </c>
      <c r="DJ49">
        <f t="shared" si="183"/>
        <v>4.6439628482972138E-2</v>
      </c>
      <c r="DK49">
        <f t="shared" si="184"/>
        <v>0.46130030959752322</v>
      </c>
      <c r="DL49">
        <f t="shared" si="184"/>
        <v>0.36222910216718268</v>
      </c>
      <c r="DM49" t="s">
        <v>218</v>
      </c>
      <c r="DN49">
        <f t="shared" si="185"/>
        <v>0</v>
      </c>
      <c r="DO49">
        <v>66</v>
      </c>
      <c r="DP49">
        <v>15</v>
      </c>
      <c r="DQ49">
        <v>1</v>
      </c>
      <c r="DR49">
        <v>170</v>
      </c>
      <c r="DS49">
        <v>148</v>
      </c>
      <c r="DT49" t="s">
        <v>218</v>
      </c>
      <c r="DU49">
        <v>0</v>
      </c>
      <c r="DV49">
        <v>116</v>
      </c>
      <c r="DW49">
        <v>7</v>
      </c>
      <c r="DX49">
        <v>9</v>
      </c>
      <c r="DY49">
        <v>82</v>
      </c>
      <c r="DZ49">
        <v>16</v>
      </c>
      <c r="EA49">
        <v>199</v>
      </c>
      <c r="EB49">
        <v>98</v>
      </c>
      <c r="EC49">
        <v>3</v>
      </c>
      <c r="ED49">
        <f t="shared" si="186"/>
        <v>406</v>
      </c>
      <c r="EE49">
        <f t="shared" si="187"/>
        <v>0.1625615763546798</v>
      </c>
      <c r="EF49">
        <f t="shared" si="187"/>
        <v>3.6945812807881777E-2</v>
      </c>
      <c r="EG49">
        <f t="shared" si="188"/>
        <v>0.41871921182266009</v>
      </c>
      <c r="EH49">
        <f t="shared" si="188"/>
        <v>0.3645320197044335</v>
      </c>
      <c r="EI49" t="s">
        <v>218</v>
      </c>
      <c r="EJ49">
        <f t="shared" si="189"/>
        <v>1.7241379310344827E-2</v>
      </c>
      <c r="EK49">
        <v>37</v>
      </c>
      <c r="EL49">
        <v>18</v>
      </c>
      <c r="EM49">
        <v>1</v>
      </c>
      <c r="EN49">
        <v>208</v>
      </c>
      <c r="EO49">
        <v>205</v>
      </c>
      <c r="EP49" t="s">
        <v>218</v>
      </c>
      <c r="EQ49">
        <v>0</v>
      </c>
      <c r="ER49">
        <v>142</v>
      </c>
      <c r="ES49">
        <v>4</v>
      </c>
      <c r="EU49">
        <v>78</v>
      </c>
      <c r="EV49">
        <v>21</v>
      </c>
      <c r="EW49">
        <v>204</v>
      </c>
      <c r="EX49">
        <v>144</v>
      </c>
      <c r="EY49">
        <v>3</v>
      </c>
      <c r="EZ49">
        <f t="shared" si="190"/>
        <v>472</v>
      </c>
      <c r="FA49">
        <f t="shared" si="191"/>
        <v>7.8389830508474576E-2</v>
      </c>
      <c r="FB49">
        <f t="shared" si="191"/>
        <v>3.8135593220338986E-2</v>
      </c>
      <c r="FC49">
        <f t="shared" si="192"/>
        <v>0.44067796610169491</v>
      </c>
      <c r="FD49">
        <f t="shared" si="192"/>
        <v>0.43432203389830509</v>
      </c>
      <c r="FE49" t="s">
        <v>218</v>
      </c>
      <c r="FF49">
        <f t="shared" si="193"/>
        <v>8.4745762711864406E-3</v>
      </c>
      <c r="FG49">
        <v>37.700000000000003</v>
      </c>
      <c r="FH49">
        <v>86</v>
      </c>
      <c r="FI49">
        <v>3.1399999999999997E-2</v>
      </c>
      <c r="FJ49">
        <v>66641</v>
      </c>
      <c r="FK49">
        <v>0.15870000000000001</v>
      </c>
      <c r="FL49">
        <v>0.8992</v>
      </c>
      <c r="FM49">
        <v>0.1855</v>
      </c>
      <c r="FN49">
        <v>0.1663</v>
      </c>
      <c r="FO49">
        <v>0.23139999999999999</v>
      </c>
      <c r="FP49">
        <v>0</v>
      </c>
      <c r="FQ49">
        <v>0</v>
      </c>
      <c r="FR49">
        <v>0</v>
      </c>
      <c r="FS49">
        <v>0</v>
      </c>
      <c r="FT49" t="s">
        <v>218</v>
      </c>
      <c r="FU49">
        <v>0</v>
      </c>
      <c r="FV49">
        <f t="shared" si="116"/>
        <v>0</v>
      </c>
      <c r="FW49" s="12" t="e">
        <f t="shared" si="117"/>
        <v>#DIV/0!</v>
      </c>
      <c r="FX49" s="12" t="e">
        <f t="shared" si="118"/>
        <v>#DIV/0!</v>
      </c>
      <c r="FY49" s="12" t="e">
        <f t="shared" si="119"/>
        <v>#DIV/0!</v>
      </c>
      <c r="FZ49" s="12" t="e">
        <f t="shared" si="120"/>
        <v>#DIV/0!</v>
      </c>
      <c r="GA49" t="s">
        <v>218</v>
      </c>
      <c r="GB49" s="12" t="e">
        <f t="shared" si="121"/>
        <v>#DIV/0!</v>
      </c>
      <c r="GC49">
        <v>0</v>
      </c>
      <c r="GD49">
        <v>0</v>
      </c>
      <c r="GE49">
        <v>0</v>
      </c>
      <c r="GF49">
        <v>0</v>
      </c>
      <c r="GG49" t="s">
        <v>218</v>
      </c>
      <c r="GH49">
        <v>0</v>
      </c>
      <c r="GI49">
        <f t="shared" si="122"/>
        <v>0</v>
      </c>
      <c r="GJ49" t="e">
        <f t="shared" si="123"/>
        <v>#DIV/0!</v>
      </c>
      <c r="GK49" t="e">
        <f t="shared" si="124"/>
        <v>#DIV/0!</v>
      </c>
      <c r="GL49" t="e">
        <f t="shared" si="125"/>
        <v>#DIV/0!</v>
      </c>
      <c r="GM49" t="e">
        <f t="shared" si="126"/>
        <v>#DIV/0!</v>
      </c>
      <c r="GN49" t="s">
        <v>218</v>
      </c>
      <c r="GO49" t="e">
        <f t="shared" si="127"/>
        <v>#DIV/0!</v>
      </c>
      <c r="GP49">
        <v>0</v>
      </c>
      <c r="GQ49">
        <v>0</v>
      </c>
      <c r="GR49">
        <v>0</v>
      </c>
      <c r="GS49">
        <v>0</v>
      </c>
      <c r="GT49" t="s">
        <v>218</v>
      </c>
      <c r="GU49">
        <v>0</v>
      </c>
      <c r="GV49">
        <f t="shared" si="128"/>
        <v>0</v>
      </c>
      <c r="GW49" t="e">
        <f t="shared" si="129"/>
        <v>#DIV/0!</v>
      </c>
      <c r="GX49" t="e">
        <f t="shared" si="130"/>
        <v>#DIV/0!</v>
      </c>
      <c r="GY49" t="e">
        <f t="shared" si="131"/>
        <v>#DIV/0!</v>
      </c>
      <c r="GZ49" t="e">
        <f t="shared" si="132"/>
        <v>#DIV/0!</v>
      </c>
      <c r="HA49" t="s">
        <v>218</v>
      </c>
      <c r="HB49" t="e">
        <f t="shared" si="133"/>
        <v>#DIV/0!</v>
      </c>
    </row>
    <row r="50" spans="1:210">
      <c r="A50" t="s">
        <v>336</v>
      </c>
      <c r="B50" t="s">
        <v>214</v>
      </c>
      <c r="C50" t="s">
        <v>337</v>
      </c>
      <c r="D50" t="s">
        <v>338</v>
      </c>
      <c r="E50" t="s">
        <v>338</v>
      </c>
      <c r="K50" t="s">
        <v>218</v>
      </c>
      <c r="M50">
        <f t="shared" si="115"/>
        <v>0</v>
      </c>
      <c r="N50" t="e">
        <f t="shared" si="164"/>
        <v>#DIV/0!</v>
      </c>
      <c r="O50" t="e">
        <f t="shared" si="164"/>
        <v>#DIV/0!</v>
      </c>
      <c r="P50" t="e">
        <f t="shared" si="165"/>
        <v>#DIV/0!</v>
      </c>
      <c r="Q50" t="e">
        <f t="shared" si="165"/>
        <v>#DIV/0!</v>
      </c>
      <c r="R50" t="s">
        <v>218</v>
      </c>
      <c r="X50" t="s">
        <v>218</v>
      </c>
      <c r="AA50">
        <f t="shared" si="166"/>
        <v>0</v>
      </c>
      <c r="AB50" t="e">
        <f t="shared" si="167"/>
        <v>#DIV/0!</v>
      </c>
      <c r="AC50" t="e">
        <f t="shared" si="167"/>
        <v>#DIV/0!</v>
      </c>
      <c r="AD50" t="e">
        <f t="shared" si="168"/>
        <v>#DIV/0!</v>
      </c>
      <c r="AE50" t="e">
        <f t="shared" si="168"/>
        <v>#DIV/0!</v>
      </c>
      <c r="AF50" t="s">
        <v>218</v>
      </c>
      <c r="AG50">
        <v>3</v>
      </c>
      <c r="AH50">
        <v>7</v>
      </c>
      <c r="AI50">
        <v>6</v>
      </c>
      <c r="AJ50">
        <v>332</v>
      </c>
      <c r="AK50">
        <v>348</v>
      </c>
      <c r="AL50" t="s">
        <v>218</v>
      </c>
      <c r="AM50">
        <v>0</v>
      </c>
      <c r="AN50">
        <v>288</v>
      </c>
      <c r="AO50">
        <f t="shared" si="169"/>
        <v>690</v>
      </c>
      <c r="AP50">
        <f t="shared" si="170"/>
        <v>4.3478260869565218E-3</v>
      </c>
      <c r="AQ50">
        <f t="shared" si="170"/>
        <v>1.0144927536231883E-2</v>
      </c>
      <c r="AR50">
        <f t="shared" si="171"/>
        <v>0.48115942028985509</v>
      </c>
      <c r="AS50">
        <f t="shared" si="171"/>
        <v>0.5043478260869565</v>
      </c>
      <c r="AT50" t="s">
        <v>218</v>
      </c>
      <c r="AU50">
        <v>25</v>
      </c>
      <c r="AV50">
        <v>67</v>
      </c>
      <c r="AW50">
        <v>65</v>
      </c>
      <c r="AX50">
        <v>312</v>
      </c>
      <c r="AY50">
        <v>505</v>
      </c>
      <c r="AZ50" t="s">
        <v>218</v>
      </c>
      <c r="BA50">
        <v>0</v>
      </c>
      <c r="BB50">
        <v>472</v>
      </c>
      <c r="BC50">
        <f t="shared" si="172"/>
        <v>909</v>
      </c>
      <c r="BD50">
        <f t="shared" si="173"/>
        <v>2.7502750275027504E-2</v>
      </c>
      <c r="BE50">
        <f t="shared" si="173"/>
        <v>7.3707370737073702E-2</v>
      </c>
      <c r="BF50">
        <f t="shared" si="174"/>
        <v>0.34323432343234322</v>
      </c>
      <c r="BG50">
        <f t="shared" si="174"/>
        <v>0.55555555555555558</v>
      </c>
      <c r="BH50" t="s">
        <v>218</v>
      </c>
      <c r="BI50">
        <v>23</v>
      </c>
      <c r="BJ50">
        <v>46</v>
      </c>
      <c r="BK50">
        <v>40</v>
      </c>
      <c r="BL50">
        <v>143</v>
      </c>
      <c r="BM50">
        <v>577</v>
      </c>
      <c r="BN50" t="s">
        <v>218</v>
      </c>
      <c r="BO50">
        <v>0</v>
      </c>
      <c r="BP50">
        <v>543</v>
      </c>
      <c r="BQ50">
        <f t="shared" si="175"/>
        <v>789</v>
      </c>
      <c r="BR50">
        <f t="shared" si="176"/>
        <v>2.9150823827629912E-2</v>
      </c>
      <c r="BS50">
        <f t="shared" si="176"/>
        <v>5.8301647655259824E-2</v>
      </c>
      <c r="BT50">
        <f t="shared" si="177"/>
        <v>0.18124207858048164</v>
      </c>
      <c r="BU50">
        <f t="shared" si="177"/>
        <v>0.7313054499366286</v>
      </c>
      <c r="BV50" t="s">
        <v>218</v>
      </c>
      <c r="BW50">
        <v>36</v>
      </c>
      <c r="BX50">
        <v>94</v>
      </c>
      <c r="BY50">
        <v>94</v>
      </c>
      <c r="BZ50">
        <v>129</v>
      </c>
      <c r="CA50">
        <v>537</v>
      </c>
      <c r="CB50" t="s">
        <v>218</v>
      </c>
      <c r="CC50">
        <v>0</v>
      </c>
      <c r="CD50">
        <v>535</v>
      </c>
      <c r="CE50">
        <v>72</v>
      </c>
      <c r="CF50">
        <v>30</v>
      </c>
      <c r="CG50">
        <v>99</v>
      </c>
      <c r="CH50">
        <v>89</v>
      </c>
      <c r="CI50">
        <v>134</v>
      </c>
      <c r="CJ50">
        <v>380</v>
      </c>
      <c r="CK50">
        <v>135</v>
      </c>
      <c r="CL50">
        <f t="shared" si="178"/>
        <v>868</v>
      </c>
      <c r="CM50">
        <f t="shared" si="179"/>
        <v>4.1474654377880185E-2</v>
      </c>
      <c r="CN50">
        <f t="shared" si="179"/>
        <v>0.10829493087557604</v>
      </c>
      <c r="CO50">
        <f t="shared" si="180"/>
        <v>0.14861751152073732</v>
      </c>
      <c r="CP50">
        <f t="shared" si="180"/>
        <v>0.61866359447004604</v>
      </c>
      <c r="CQ50" t="s">
        <v>218</v>
      </c>
      <c r="CR50">
        <f t="shared" si="181"/>
        <v>8.294930875576037E-2</v>
      </c>
      <c r="CS50">
        <v>48</v>
      </c>
      <c r="CT50">
        <v>36</v>
      </c>
      <c r="CU50">
        <v>31</v>
      </c>
      <c r="CV50">
        <v>93</v>
      </c>
      <c r="CW50">
        <v>497</v>
      </c>
      <c r="CX50" t="s">
        <v>218</v>
      </c>
      <c r="CY50">
        <v>0</v>
      </c>
      <c r="CZ50">
        <v>474</v>
      </c>
      <c r="DA50">
        <v>63</v>
      </c>
      <c r="DB50">
        <v>20</v>
      </c>
      <c r="DC50">
        <v>78</v>
      </c>
      <c r="DD50">
        <v>32</v>
      </c>
      <c r="DE50">
        <v>113</v>
      </c>
      <c r="DF50">
        <v>378</v>
      </c>
      <c r="DG50">
        <v>125</v>
      </c>
      <c r="DH50">
        <f t="shared" si="182"/>
        <v>737</v>
      </c>
      <c r="DI50">
        <f t="shared" si="183"/>
        <v>6.5128900949796467E-2</v>
      </c>
      <c r="DJ50">
        <f t="shared" si="183"/>
        <v>4.8846675712347354E-2</v>
      </c>
      <c r="DK50">
        <f t="shared" si="184"/>
        <v>0.12618724559023067</v>
      </c>
      <c r="DL50">
        <f t="shared" si="184"/>
        <v>0.67435549525101768</v>
      </c>
      <c r="DM50" t="s">
        <v>218</v>
      </c>
      <c r="DN50">
        <f t="shared" si="185"/>
        <v>8.5481682496607869E-2</v>
      </c>
      <c r="DO50">
        <v>16</v>
      </c>
      <c r="DP50">
        <v>59</v>
      </c>
      <c r="DQ50">
        <v>52</v>
      </c>
      <c r="DR50">
        <v>72</v>
      </c>
      <c r="DS50">
        <v>584</v>
      </c>
      <c r="DT50" t="s">
        <v>218</v>
      </c>
      <c r="DU50">
        <v>0</v>
      </c>
      <c r="DV50">
        <v>522</v>
      </c>
      <c r="DW50">
        <v>68</v>
      </c>
      <c r="DX50">
        <v>18</v>
      </c>
      <c r="DY50">
        <v>62</v>
      </c>
      <c r="DZ50">
        <v>60</v>
      </c>
      <c r="EA50">
        <v>97</v>
      </c>
      <c r="EB50">
        <v>405</v>
      </c>
      <c r="EC50">
        <v>126</v>
      </c>
      <c r="ED50">
        <f t="shared" si="186"/>
        <v>799</v>
      </c>
      <c r="EE50">
        <f t="shared" si="187"/>
        <v>2.002503128911139E-2</v>
      </c>
      <c r="EF50">
        <f t="shared" si="187"/>
        <v>7.3842302878598248E-2</v>
      </c>
      <c r="EG50">
        <f t="shared" si="188"/>
        <v>9.0112640801001245E-2</v>
      </c>
      <c r="EH50">
        <f t="shared" si="188"/>
        <v>0.7309136420525657</v>
      </c>
      <c r="EI50" t="s">
        <v>218</v>
      </c>
      <c r="EJ50">
        <f t="shared" si="189"/>
        <v>8.5106382978723402E-2</v>
      </c>
      <c r="EK50">
        <v>16</v>
      </c>
      <c r="EL50">
        <v>54</v>
      </c>
      <c r="EM50">
        <v>49</v>
      </c>
      <c r="EN50">
        <v>59</v>
      </c>
      <c r="EO50">
        <v>358</v>
      </c>
      <c r="EP50" t="s">
        <v>218</v>
      </c>
      <c r="EQ50">
        <v>0</v>
      </c>
      <c r="ER50">
        <v>321</v>
      </c>
      <c r="ES50">
        <v>66</v>
      </c>
      <c r="EU50">
        <v>33</v>
      </c>
      <c r="EV50">
        <v>55</v>
      </c>
      <c r="EW50">
        <v>72</v>
      </c>
      <c r="EX50">
        <v>243</v>
      </c>
      <c r="EY50">
        <v>107</v>
      </c>
      <c r="EZ50">
        <f t="shared" si="190"/>
        <v>553</v>
      </c>
      <c r="FA50">
        <f t="shared" si="191"/>
        <v>2.8933092224231464E-2</v>
      </c>
      <c r="FB50">
        <f t="shared" si="191"/>
        <v>9.7649186256781192E-2</v>
      </c>
      <c r="FC50">
        <f t="shared" si="192"/>
        <v>0.10669077757685352</v>
      </c>
      <c r="FD50">
        <f t="shared" si="192"/>
        <v>0.64737793851717906</v>
      </c>
      <c r="FE50" t="s">
        <v>218</v>
      </c>
      <c r="FF50">
        <f t="shared" si="193"/>
        <v>0.11934900542495479</v>
      </c>
      <c r="FG50">
        <v>44.7</v>
      </c>
      <c r="FH50">
        <v>115</v>
      </c>
      <c r="FI50">
        <v>2.1100000000000001E-2</v>
      </c>
      <c r="FJ50">
        <v>97491</v>
      </c>
      <c r="FK50">
        <v>5.1299999999999998E-2</v>
      </c>
      <c r="FL50">
        <v>0.92879999999999996</v>
      </c>
      <c r="FM50">
        <v>0.19850000000000001</v>
      </c>
      <c r="FN50">
        <v>0.18809999999999999</v>
      </c>
      <c r="FO50">
        <v>0.24429999999999999</v>
      </c>
      <c r="FP50">
        <v>42</v>
      </c>
      <c r="FQ50">
        <v>85</v>
      </c>
      <c r="FR50">
        <v>95</v>
      </c>
      <c r="FS50">
        <v>399</v>
      </c>
      <c r="FT50" t="s">
        <v>218</v>
      </c>
      <c r="FU50">
        <v>118</v>
      </c>
      <c r="FV50">
        <f t="shared" si="116"/>
        <v>739</v>
      </c>
      <c r="FW50" s="12">
        <f t="shared" si="117"/>
        <v>5.6833558863328824E-2</v>
      </c>
      <c r="FX50" s="12">
        <f t="shared" si="118"/>
        <v>0.11502029769959404</v>
      </c>
      <c r="FY50" s="12">
        <f t="shared" si="119"/>
        <v>0.12855209742895804</v>
      </c>
      <c r="FZ50" s="12">
        <f t="shared" si="120"/>
        <v>0.53991880920162383</v>
      </c>
      <c r="GA50" t="s">
        <v>218</v>
      </c>
      <c r="GB50" s="12">
        <f t="shared" si="121"/>
        <v>0.15967523680649526</v>
      </c>
      <c r="GC50">
        <v>23</v>
      </c>
      <c r="GD50">
        <v>84</v>
      </c>
      <c r="GE50">
        <v>83</v>
      </c>
      <c r="GF50">
        <v>473</v>
      </c>
      <c r="GG50" t="s">
        <v>218</v>
      </c>
      <c r="GH50">
        <v>77</v>
      </c>
      <c r="GI50">
        <f t="shared" si="122"/>
        <v>740</v>
      </c>
      <c r="GJ50">
        <f t="shared" si="123"/>
        <v>3.1081081081081083E-2</v>
      </c>
      <c r="GK50">
        <f t="shared" si="124"/>
        <v>0.11351351351351352</v>
      </c>
      <c r="GL50">
        <f t="shared" si="125"/>
        <v>0.11216216216216217</v>
      </c>
      <c r="GM50">
        <f t="shared" si="126"/>
        <v>0.63918918918918921</v>
      </c>
      <c r="GN50" t="s">
        <v>218</v>
      </c>
      <c r="GO50">
        <f t="shared" si="127"/>
        <v>0.10405405405405406</v>
      </c>
      <c r="GP50">
        <v>60</v>
      </c>
      <c r="GQ50">
        <v>86</v>
      </c>
      <c r="GR50">
        <v>107</v>
      </c>
      <c r="GS50">
        <v>324</v>
      </c>
      <c r="GT50" t="s">
        <v>218</v>
      </c>
      <c r="GU50">
        <v>158</v>
      </c>
      <c r="GV50">
        <f t="shared" si="128"/>
        <v>735</v>
      </c>
      <c r="GW50">
        <f t="shared" si="129"/>
        <v>8.1632653061224483E-2</v>
      </c>
      <c r="GX50">
        <f t="shared" si="130"/>
        <v>0.11700680272108843</v>
      </c>
      <c r="GY50">
        <f t="shared" si="131"/>
        <v>0.14557823129251701</v>
      </c>
      <c r="GZ50">
        <f t="shared" si="132"/>
        <v>0.44081632653061226</v>
      </c>
      <c r="HA50" t="s">
        <v>218</v>
      </c>
      <c r="HB50">
        <f t="shared" si="133"/>
        <v>0.21496598639455783</v>
      </c>
    </row>
    <row r="51" spans="1:210">
      <c r="A51" t="s">
        <v>339</v>
      </c>
      <c r="B51" t="s">
        <v>214</v>
      </c>
      <c r="C51" t="s">
        <v>340</v>
      </c>
      <c r="D51" t="s">
        <v>239</v>
      </c>
      <c r="E51" t="s">
        <v>240</v>
      </c>
      <c r="F51">
        <v>43</v>
      </c>
      <c r="G51">
        <v>69</v>
      </c>
      <c r="H51">
        <v>66</v>
      </c>
      <c r="I51">
        <v>148</v>
      </c>
      <c r="J51">
        <v>409</v>
      </c>
      <c r="K51" t="s">
        <v>218</v>
      </c>
      <c r="L51">
        <v>375</v>
      </c>
      <c r="M51">
        <f t="shared" si="115"/>
        <v>669</v>
      </c>
      <c r="N51">
        <f t="shared" si="164"/>
        <v>6.4275037369207769E-2</v>
      </c>
      <c r="O51">
        <f t="shared" si="164"/>
        <v>0.1031390134529148</v>
      </c>
      <c r="P51">
        <f t="shared" si="165"/>
        <v>0.22122571001494767</v>
      </c>
      <c r="Q51">
        <f t="shared" si="165"/>
        <v>0.6113602391629297</v>
      </c>
      <c r="R51" t="s">
        <v>218</v>
      </c>
      <c r="S51">
        <v>41</v>
      </c>
      <c r="T51">
        <v>57</v>
      </c>
      <c r="U51">
        <v>45</v>
      </c>
      <c r="V51">
        <v>175</v>
      </c>
      <c r="W51">
        <v>472</v>
      </c>
      <c r="X51" t="s">
        <v>218</v>
      </c>
      <c r="Y51">
        <v>0</v>
      </c>
      <c r="Z51">
        <v>407</v>
      </c>
      <c r="AA51">
        <f t="shared" si="166"/>
        <v>745</v>
      </c>
      <c r="AB51">
        <f t="shared" si="167"/>
        <v>5.5033557046979868E-2</v>
      </c>
      <c r="AC51">
        <f t="shared" si="167"/>
        <v>7.6510067114093958E-2</v>
      </c>
      <c r="AD51">
        <f t="shared" si="168"/>
        <v>0.2348993288590604</v>
      </c>
      <c r="AE51">
        <f t="shared" si="168"/>
        <v>0.63355704697986581</v>
      </c>
      <c r="AF51" t="s">
        <v>218</v>
      </c>
      <c r="AG51">
        <v>53</v>
      </c>
      <c r="AH51">
        <v>58</v>
      </c>
      <c r="AI51">
        <v>26</v>
      </c>
      <c r="AJ51">
        <v>188</v>
      </c>
      <c r="AK51">
        <v>466</v>
      </c>
      <c r="AL51" t="s">
        <v>218</v>
      </c>
      <c r="AM51">
        <v>0</v>
      </c>
      <c r="AN51">
        <v>387</v>
      </c>
      <c r="AO51">
        <f t="shared" si="169"/>
        <v>765</v>
      </c>
      <c r="AP51">
        <f t="shared" si="170"/>
        <v>6.9281045751633991E-2</v>
      </c>
      <c r="AQ51">
        <f t="shared" si="170"/>
        <v>7.5816993464052282E-2</v>
      </c>
      <c r="AR51">
        <f t="shared" si="171"/>
        <v>0.24575163398692809</v>
      </c>
      <c r="AS51">
        <f t="shared" si="171"/>
        <v>0.60915032679738557</v>
      </c>
      <c r="AT51" t="s">
        <v>218</v>
      </c>
      <c r="AU51">
        <v>42</v>
      </c>
      <c r="AV51">
        <v>58</v>
      </c>
      <c r="AW51">
        <v>22</v>
      </c>
      <c r="AX51">
        <v>161</v>
      </c>
      <c r="AY51">
        <v>438</v>
      </c>
      <c r="AZ51" t="s">
        <v>218</v>
      </c>
      <c r="BA51">
        <v>0</v>
      </c>
      <c r="BB51">
        <v>367</v>
      </c>
      <c r="BC51">
        <f t="shared" si="172"/>
        <v>699</v>
      </c>
      <c r="BD51">
        <f t="shared" si="173"/>
        <v>6.0085836909871244E-2</v>
      </c>
      <c r="BE51">
        <f t="shared" si="173"/>
        <v>8.2975679542203154E-2</v>
      </c>
      <c r="BF51">
        <f t="shared" si="174"/>
        <v>0.23032904148783978</v>
      </c>
      <c r="BG51">
        <f t="shared" si="174"/>
        <v>0.62660944206008584</v>
      </c>
      <c r="BH51" t="s">
        <v>218</v>
      </c>
      <c r="BI51">
        <v>29</v>
      </c>
      <c r="BJ51">
        <v>36</v>
      </c>
      <c r="BK51">
        <v>16</v>
      </c>
      <c r="BL51">
        <v>93</v>
      </c>
      <c r="BM51">
        <v>488</v>
      </c>
      <c r="BN51" t="s">
        <v>218</v>
      </c>
      <c r="BO51">
        <v>0</v>
      </c>
      <c r="BP51">
        <v>439</v>
      </c>
      <c r="BQ51">
        <f t="shared" si="175"/>
        <v>646</v>
      </c>
      <c r="BR51">
        <f t="shared" si="176"/>
        <v>4.4891640866873063E-2</v>
      </c>
      <c r="BS51">
        <f t="shared" si="176"/>
        <v>5.5727554179566562E-2</v>
      </c>
      <c r="BT51">
        <f t="shared" si="177"/>
        <v>0.14396284829721362</v>
      </c>
      <c r="BU51">
        <f t="shared" si="177"/>
        <v>0.7554179566563467</v>
      </c>
      <c r="BV51" t="s">
        <v>218</v>
      </c>
      <c r="BW51">
        <v>38</v>
      </c>
      <c r="BX51">
        <v>69</v>
      </c>
      <c r="BY51">
        <v>19</v>
      </c>
      <c r="BZ51">
        <v>125</v>
      </c>
      <c r="CA51">
        <v>384</v>
      </c>
      <c r="CB51" t="s">
        <v>218</v>
      </c>
      <c r="CC51">
        <v>0</v>
      </c>
      <c r="CD51">
        <v>367</v>
      </c>
      <c r="CE51">
        <v>7</v>
      </c>
      <c r="CF51">
        <v>29</v>
      </c>
      <c r="CG51">
        <v>47</v>
      </c>
      <c r="CH51">
        <v>69</v>
      </c>
      <c r="CI51">
        <v>129</v>
      </c>
      <c r="CJ51">
        <v>367</v>
      </c>
      <c r="CK51">
        <v>26</v>
      </c>
      <c r="CL51">
        <f t="shared" si="178"/>
        <v>623</v>
      </c>
      <c r="CM51">
        <f t="shared" si="179"/>
        <v>6.0995184590690206E-2</v>
      </c>
      <c r="CN51">
        <f t="shared" si="179"/>
        <v>0.11075441412520064</v>
      </c>
      <c r="CO51">
        <f t="shared" si="180"/>
        <v>0.20064205457463885</v>
      </c>
      <c r="CP51">
        <f t="shared" si="180"/>
        <v>0.6163723916532905</v>
      </c>
      <c r="CQ51" t="s">
        <v>218</v>
      </c>
      <c r="CR51">
        <f t="shared" si="181"/>
        <v>1.1235955056179775E-2</v>
      </c>
      <c r="CS51">
        <v>18</v>
      </c>
      <c r="CT51">
        <v>5</v>
      </c>
      <c r="CU51">
        <v>1</v>
      </c>
      <c r="CV51">
        <v>32</v>
      </c>
      <c r="CW51">
        <v>169</v>
      </c>
      <c r="CX51" t="s">
        <v>218</v>
      </c>
      <c r="CY51">
        <v>0</v>
      </c>
      <c r="CZ51">
        <v>152</v>
      </c>
      <c r="DA51">
        <v>16</v>
      </c>
      <c r="DB51">
        <v>6</v>
      </c>
      <c r="DC51">
        <v>14</v>
      </c>
      <c r="DD51">
        <v>5</v>
      </c>
      <c r="DE51">
        <v>31</v>
      </c>
      <c r="DF51">
        <v>152</v>
      </c>
      <c r="DG51">
        <v>32</v>
      </c>
      <c r="DH51">
        <f t="shared" si="182"/>
        <v>240</v>
      </c>
      <c r="DI51">
        <f t="shared" si="183"/>
        <v>7.4999999999999997E-2</v>
      </c>
      <c r="DJ51">
        <f t="shared" si="183"/>
        <v>2.0833333333333332E-2</v>
      </c>
      <c r="DK51">
        <f t="shared" si="184"/>
        <v>0.13333333333333333</v>
      </c>
      <c r="DL51">
        <f t="shared" si="184"/>
        <v>0.70416666666666672</v>
      </c>
      <c r="DM51" t="s">
        <v>218</v>
      </c>
      <c r="DN51">
        <f t="shared" si="185"/>
        <v>6.6666666666666666E-2</v>
      </c>
      <c r="DT51" t="s">
        <v>218</v>
      </c>
      <c r="ED51">
        <f t="shared" si="186"/>
        <v>0</v>
      </c>
      <c r="EE51" t="e">
        <f t="shared" si="187"/>
        <v>#DIV/0!</v>
      </c>
      <c r="EF51" t="e">
        <f t="shared" si="187"/>
        <v>#DIV/0!</v>
      </c>
      <c r="EG51" t="e">
        <f t="shared" si="188"/>
        <v>#DIV/0!</v>
      </c>
      <c r="EH51" t="e">
        <f t="shared" si="188"/>
        <v>#DIV/0!</v>
      </c>
      <c r="EI51" t="s">
        <v>218</v>
      </c>
      <c r="EJ51" t="e">
        <f t="shared" si="189"/>
        <v>#DIV/0!</v>
      </c>
      <c r="EK51">
        <v>35</v>
      </c>
      <c r="EL51">
        <v>29</v>
      </c>
      <c r="EM51">
        <v>18</v>
      </c>
      <c r="EN51">
        <v>75</v>
      </c>
      <c r="EO51">
        <v>212</v>
      </c>
      <c r="EP51" t="s">
        <v>218</v>
      </c>
      <c r="EQ51">
        <v>0</v>
      </c>
      <c r="ER51">
        <v>194</v>
      </c>
      <c r="ES51">
        <v>9</v>
      </c>
      <c r="EU51">
        <v>53</v>
      </c>
      <c r="EV51">
        <v>23</v>
      </c>
      <c r="EW51">
        <v>78</v>
      </c>
      <c r="EX51">
        <v>176</v>
      </c>
      <c r="EY51">
        <v>21</v>
      </c>
      <c r="EZ51">
        <f t="shared" si="190"/>
        <v>360</v>
      </c>
      <c r="FA51">
        <f t="shared" si="191"/>
        <v>9.7222222222222224E-2</v>
      </c>
      <c r="FB51">
        <f t="shared" si="191"/>
        <v>8.0555555555555561E-2</v>
      </c>
      <c r="FC51">
        <f t="shared" si="192"/>
        <v>0.20833333333333334</v>
      </c>
      <c r="FD51">
        <f t="shared" si="192"/>
        <v>0.58888888888888891</v>
      </c>
      <c r="FE51" t="s">
        <v>218</v>
      </c>
      <c r="FF51">
        <f t="shared" si="193"/>
        <v>2.5000000000000001E-2</v>
      </c>
      <c r="FG51">
        <v>64.7</v>
      </c>
      <c r="FH51">
        <v>73</v>
      </c>
      <c r="FI51">
        <v>2.2599999999999999E-2</v>
      </c>
      <c r="FJ51">
        <v>67076</v>
      </c>
      <c r="FK51">
        <v>0.13550000000000001</v>
      </c>
      <c r="FL51">
        <v>0.87770000000000004</v>
      </c>
      <c r="FM51">
        <v>0.157</v>
      </c>
      <c r="FN51">
        <v>0.1234</v>
      </c>
      <c r="FO51">
        <v>0.2041</v>
      </c>
      <c r="FP51">
        <v>23</v>
      </c>
      <c r="FQ51">
        <v>14</v>
      </c>
      <c r="FR51">
        <v>59</v>
      </c>
      <c r="FS51">
        <v>166</v>
      </c>
      <c r="FT51" t="s">
        <v>218</v>
      </c>
      <c r="FU51">
        <v>12</v>
      </c>
      <c r="FV51">
        <f t="shared" si="116"/>
        <v>274</v>
      </c>
      <c r="FW51" s="12">
        <f t="shared" si="117"/>
        <v>8.3941605839416053E-2</v>
      </c>
      <c r="FX51" s="12">
        <f t="shared" si="118"/>
        <v>5.1094890510948905E-2</v>
      </c>
      <c r="FY51" s="12">
        <f t="shared" si="119"/>
        <v>0.21532846715328466</v>
      </c>
      <c r="FZ51" s="12">
        <f t="shared" si="120"/>
        <v>0.6058394160583942</v>
      </c>
      <c r="GA51" t="s">
        <v>218</v>
      </c>
      <c r="GB51" s="12">
        <f t="shared" si="121"/>
        <v>4.3795620437956206E-2</v>
      </c>
      <c r="GC51">
        <v>19</v>
      </c>
      <c r="GD51">
        <v>14</v>
      </c>
      <c r="GE51">
        <v>57</v>
      </c>
      <c r="GF51">
        <v>179</v>
      </c>
      <c r="GG51" t="s">
        <v>218</v>
      </c>
      <c r="GH51">
        <v>5</v>
      </c>
      <c r="GI51">
        <f t="shared" si="122"/>
        <v>274</v>
      </c>
      <c r="GJ51">
        <f t="shared" si="123"/>
        <v>6.9343065693430656E-2</v>
      </c>
      <c r="GK51">
        <f t="shared" si="124"/>
        <v>5.1094890510948905E-2</v>
      </c>
      <c r="GL51">
        <f t="shared" si="125"/>
        <v>0.20802919708029197</v>
      </c>
      <c r="GM51">
        <f t="shared" si="126"/>
        <v>0.65328467153284675</v>
      </c>
      <c r="GN51" t="s">
        <v>218</v>
      </c>
      <c r="GO51">
        <f t="shared" si="127"/>
        <v>1.824817518248175E-2</v>
      </c>
      <c r="GP51">
        <v>26</v>
      </c>
      <c r="GQ51">
        <v>13</v>
      </c>
      <c r="GR51">
        <v>60</v>
      </c>
      <c r="GS51">
        <v>153</v>
      </c>
      <c r="GT51" t="s">
        <v>218</v>
      </c>
      <c r="GU51">
        <v>18</v>
      </c>
      <c r="GV51">
        <f t="shared" si="128"/>
        <v>270</v>
      </c>
      <c r="GW51">
        <f t="shared" si="129"/>
        <v>9.6296296296296297E-2</v>
      </c>
      <c r="GX51">
        <f t="shared" si="130"/>
        <v>4.8148148148148148E-2</v>
      </c>
      <c r="GY51">
        <f t="shared" si="131"/>
        <v>0.22222222222222221</v>
      </c>
      <c r="GZ51">
        <f t="shared" si="132"/>
        <v>0.56666666666666665</v>
      </c>
      <c r="HA51" t="s">
        <v>218</v>
      </c>
      <c r="HB51">
        <f t="shared" si="133"/>
        <v>6.6666666666666666E-2</v>
      </c>
    </row>
    <row r="52" spans="1:210">
      <c r="A52" t="s">
        <v>341</v>
      </c>
      <c r="B52" t="s">
        <v>251</v>
      </c>
      <c r="C52" t="s">
        <v>342</v>
      </c>
      <c r="D52" t="s">
        <v>221</v>
      </c>
      <c r="E52" t="s">
        <v>222</v>
      </c>
      <c r="F52">
        <v>87</v>
      </c>
      <c r="G52">
        <v>14</v>
      </c>
      <c r="H52">
        <v>13</v>
      </c>
      <c r="I52">
        <v>181</v>
      </c>
      <c r="J52">
        <v>72</v>
      </c>
      <c r="K52" t="s">
        <v>218</v>
      </c>
      <c r="L52">
        <v>43</v>
      </c>
      <c r="M52">
        <f t="shared" si="115"/>
        <v>354</v>
      </c>
      <c r="N52">
        <f t="shared" si="164"/>
        <v>0.24576271186440679</v>
      </c>
      <c r="O52">
        <f t="shared" si="164"/>
        <v>3.954802259887006E-2</v>
      </c>
      <c r="P52">
        <f t="shared" si="165"/>
        <v>0.51129943502824859</v>
      </c>
      <c r="Q52">
        <f t="shared" si="165"/>
        <v>0.20338983050847459</v>
      </c>
      <c r="R52" t="s">
        <v>218</v>
      </c>
      <c r="S52">
        <v>54</v>
      </c>
      <c r="T52">
        <v>15</v>
      </c>
      <c r="U52">
        <v>0</v>
      </c>
      <c r="V52">
        <v>164</v>
      </c>
      <c r="W52">
        <v>112</v>
      </c>
      <c r="X52" t="s">
        <v>218</v>
      </c>
      <c r="Y52">
        <v>0</v>
      </c>
      <c r="Z52">
        <v>56</v>
      </c>
      <c r="AA52">
        <f t="shared" si="166"/>
        <v>345</v>
      </c>
      <c r="AB52">
        <f t="shared" si="167"/>
        <v>0.15652173913043479</v>
      </c>
      <c r="AC52">
        <f t="shared" si="167"/>
        <v>4.3478260869565216E-2</v>
      </c>
      <c r="AD52">
        <f t="shared" si="168"/>
        <v>0.47536231884057972</v>
      </c>
      <c r="AE52">
        <f t="shared" si="168"/>
        <v>0.32463768115942027</v>
      </c>
      <c r="AF52" t="s">
        <v>218</v>
      </c>
      <c r="AG52">
        <v>40</v>
      </c>
      <c r="AH52">
        <v>13</v>
      </c>
      <c r="AI52">
        <v>1</v>
      </c>
      <c r="AJ52">
        <v>235</v>
      </c>
      <c r="AK52">
        <v>84</v>
      </c>
      <c r="AL52" t="s">
        <v>218</v>
      </c>
      <c r="AM52">
        <v>0</v>
      </c>
      <c r="AN52">
        <v>72</v>
      </c>
      <c r="AO52">
        <f t="shared" si="169"/>
        <v>372</v>
      </c>
      <c r="AP52">
        <f t="shared" si="170"/>
        <v>0.10752688172043011</v>
      </c>
      <c r="AQ52">
        <f t="shared" si="170"/>
        <v>3.4946236559139782E-2</v>
      </c>
      <c r="AR52">
        <f t="shared" si="171"/>
        <v>0.63172043010752688</v>
      </c>
      <c r="AS52">
        <f t="shared" si="171"/>
        <v>0.22580645161290322</v>
      </c>
      <c r="AT52" t="s">
        <v>218</v>
      </c>
      <c r="AU52">
        <v>41</v>
      </c>
      <c r="AV52">
        <v>6</v>
      </c>
      <c r="AW52">
        <v>1</v>
      </c>
      <c r="AX52">
        <v>280</v>
      </c>
      <c r="AY52">
        <v>129</v>
      </c>
      <c r="AZ52" t="s">
        <v>218</v>
      </c>
      <c r="BA52">
        <v>0</v>
      </c>
      <c r="BB52">
        <v>120</v>
      </c>
      <c r="BC52">
        <f t="shared" si="172"/>
        <v>456</v>
      </c>
      <c r="BD52">
        <f t="shared" si="173"/>
        <v>8.9912280701754388E-2</v>
      </c>
      <c r="BE52">
        <f t="shared" si="173"/>
        <v>1.3157894736842105E-2</v>
      </c>
      <c r="BF52">
        <f t="shared" si="174"/>
        <v>0.61403508771929827</v>
      </c>
      <c r="BG52">
        <f t="shared" si="174"/>
        <v>0.28289473684210525</v>
      </c>
      <c r="BH52" t="s">
        <v>218</v>
      </c>
      <c r="BI52">
        <v>4</v>
      </c>
      <c r="BJ52">
        <v>3</v>
      </c>
      <c r="BK52">
        <v>1</v>
      </c>
      <c r="BL52">
        <v>265</v>
      </c>
      <c r="BM52">
        <v>94</v>
      </c>
      <c r="BN52" t="s">
        <v>218</v>
      </c>
      <c r="BO52">
        <v>0</v>
      </c>
      <c r="BP52">
        <v>104</v>
      </c>
      <c r="BQ52">
        <f t="shared" si="175"/>
        <v>366</v>
      </c>
      <c r="BR52">
        <f t="shared" si="176"/>
        <v>1.092896174863388E-2</v>
      </c>
      <c r="BS52">
        <f t="shared" si="176"/>
        <v>8.1967213114754103E-3</v>
      </c>
      <c r="BT52">
        <f t="shared" si="177"/>
        <v>0.72404371584699456</v>
      </c>
      <c r="BU52">
        <f t="shared" si="177"/>
        <v>0.25683060109289618</v>
      </c>
      <c r="BV52" t="s">
        <v>218</v>
      </c>
      <c r="BW52">
        <v>29</v>
      </c>
      <c r="BX52">
        <v>9</v>
      </c>
      <c r="BY52">
        <v>6</v>
      </c>
      <c r="BZ52">
        <v>90</v>
      </c>
      <c r="CA52">
        <v>64</v>
      </c>
      <c r="CB52" t="s">
        <v>218</v>
      </c>
      <c r="CC52">
        <v>0</v>
      </c>
      <c r="CD52">
        <v>50</v>
      </c>
      <c r="CE52">
        <v>11</v>
      </c>
      <c r="CF52">
        <v>9</v>
      </c>
      <c r="CG52">
        <v>44</v>
      </c>
      <c r="CH52">
        <v>8</v>
      </c>
      <c r="CI52">
        <v>88</v>
      </c>
      <c r="CJ52">
        <v>51</v>
      </c>
      <c r="CK52">
        <v>3</v>
      </c>
      <c r="CL52">
        <f t="shared" si="178"/>
        <v>203</v>
      </c>
      <c r="CM52">
        <f t="shared" si="179"/>
        <v>0.14285714285714285</v>
      </c>
      <c r="CN52">
        <f t="shared" si="179"/>
        <v>4.4334975369458129E-2</v>
      </c>
      <c r="CO52">
        <f t="shared" si="180"/>
        <v>0.44334975369458129</v>
      </c>
      <c r="CP52">
        <f t="shared" si="180"/>
        <v>0.31527093596059114</v>
      </c>
      <c r="CQ52" t="s">
        <v>218</v>
      </c>
      <c r="CR52">
        <f t="shared" si="181"/>
        <v>5.4187192118226604E-2</v>
      </c>
      <c r="CS52">
        <v>58</v>
      </c>
      <c r="CT52">
        <v>10</v>
      </c>
      <c r="CU52">
        <v>0</v>
      </c>
      <c r="CV52">
        <v>120</v>
      </c>
      <c r="CW52">
        <v>194</v>
      </c>
      <c r="CX52" t="s">
        <v>218</v>
      </c>
      <c r="CY52">
        <v>0</v>
      </c>
      <c r="CZ52">
        <v>140</v>
      </c>
      <c r="DA52">
        <v>0</v>
      </c>
      <c r="DB52">
        <v>8</v>
      </c>
      <c r="DC52">
        <v>78</v>
      </c>
      <c r="DD52">
        <v>11</v>
      </c>
      <c r="DE52">
        <v>128</v>
      </c>
      <c r="DF52">
        <v>160</v>
      </c>
      <c r="DG52">
        <v>1</v>
      </c>
      <c r="DH52">
        <f t="shared" si="182"/>
        <v>382</v>
      </c>
      <c r="DI52">
        <f t="shared" si="183"/>
        <v>0.15183246073298429</v>
      </c>
      <c r="DJ52">
        <f t="shared" si="183"/>
        <v>2.6178010471204188E-2</v>
      </c>
      <c r="DK52">
        <f t="shared" si="184"/>
        <v>0.31413612565445026</v>
      </c>
      <c r="DL52">
        <f t="shared" si="184"/>
        <v>0.50785340314136129</v>
      </c>
      <c r="DM52" t="s">
        <v>218</v>
      </c>
      <c r="DN52">
        <f t="shared" si="185"/>
        <v>0</v>
      </c>
      <c r="DO52">
        <v>29</v>
      </c>
      <c r="DP52">
        <v>2</v>
      </c>
      <c r="DQ52">
        <v>0</v>
      </c>
      <c r="DR52">
        <v>113</v>
      </c>
      <c r="DS52">
        <v>171</v>
      </c>
      <c r="DT52" t="s">
        <v>218</v>
      </c>
      <c r="DU52">
        <v>0</v>
      </c>
      <c r="DV52">
        <v>141</v>
      </c>
      <c r="DW52">
        <v>0</v>
      </c>
      <c r="DX52">
        <v>2</v>
      </c>
      <c r="DY52">
        <v>46</v>
      </c>
      <c r="DZ52">
        <v>3</v>
      </c>
      <c r="EA52">
        <v>119</v>
      </c>
      <c r="EB52">
        <v>147</v>
      </c>
      <c r="EC52">
        <v>1</v>
      </c>
      <c r="ED52">
        <f t="shared" si="186"/>
        <v>315</v>
      </c>
      <c r="EE52">
        <f t="shared" si="187"/>
        <v>9.2063492063492069E-2</v>
      </c>
      <c r="EF52">
        <f t="shared" si="187"/>
        <v>6.3492063492063492E-3</v>
      </c>
      <c r="EG52">
        <f t="shared" si="188"/>
        <v>0.35873015873015873</v>
      </c>
      <c r="EH52">
        <f t="shared" si="188"/>
        <v>0.54285714285714282</v>
      </c>
      <c r="EI52" t="s">
        <v>218</v>
      </c>
      <c r="EJ52">
        <f t="shared" si="189"/>
        <v>0</v>
      </c>
      <c r="EP52" t="s">
        <v>218</v>
      </c>
      <c r="EZ52">
        <f t="shared" si="190"/>
        <v>0</v>
      </c>
      <c r="FA52" t="e">
        <f t="shared" si="191"/>
        <v>#DIV/0!</v>
      </c>
      <c r="FB52" t="e">
        <f t="shared" si="191"/>
        <v>#DIV/0!</v>
      </c>
      <c r="FC52" t="e">
        <f t="shared" si="192"/>
        <v>#DIV/0!</v>
      </c>
      <c r="FD52" t="e">
        <f t="shared" si="192"/>
        <v>#DIV/0!</v>
      </c>
      <c r="FE52" t="s">
        <v>218</v>
      </c>
      <c r="FF52" t="e">
        <f t="shared" si="193"/>
        <v>#DIV/0!</v>
      </c>
      <c r="FG52">
        <v>67.3</v>
      </c>
      <c r="FH52">
        <v>175</v>
      </c>
      <c r="FI52">
        <v>2.6100000000000002E-2</v>
      </c>
      <c r="FJ52">
        <v>64117</v>
      </c>
      <c r="FK52">
        <v>0.22059999999999999</v>
      </c>
      <c r="FL52">
        <v>0.81589999999999996</v>
      </c>
      <c r="FM52">
        <v>0.16650000000000001</v>
      </c>
      <c r="FN52">
        <v>0.13289999999999999</v>
      </c>
      <c r="FO52">
        <v>0.19420000000000001</v>
      </c>
      <c r="FP52">
        <v>62</v>
      </c>
      <c r="FQ52">
        <v>2</v>
      </c>
      <c r="FR52">
        <v>75</v>
      </c>
      <c r="FS52">
        <v>182</v>
      </c>
      <c r="FT52" t="s">
        <v>218</v>
      </c>
      <c r="FU52">
        <v>1</v>
      </c>
      <c r="FV52">
        <f t="shared" si="116"/>
        <v>322</v>
      </c>
      <c r="FW52" s="12">
        <f t="shared" si="117"/>
        <v>0.19254658385093168</v>
      </c>
      <c r="FX52" s="12">
        <f t="shared" si="118"/>
        <v>6.2111801242236021E-3</v>
      </c>
      <c r="FY52" s="12">
        <f t="shared" si="119"/>
        <v>0.23291925465838509</v>
      </c>
      <c r="FZ52" s="12">
        <f t="shared" si="120"/>
        <v>0.56521739130434778</v>
      </c>
      <c r="GA52" t="s">
        <v>218</v>
      </c>
      <c r="GB52" s="12">
        <f t="shared" si="121"/>
        <v>3.105590062111801E-3</v>
      </c>
      <c r="GC52">
        <v>50</v>
      </c>
      <c r="GD52">
        <v>2</v>
      </c>
      <c r="GE52">
        <v>74</v>
      </c>
      <c r="GF52">
        <v>200</v>
      </c>
      <c r="GG52" t="s">
        <v>218</v>
      </c>
      <c r="GH52">
        <v>1</v>
      </c>
      <c r="GI52">
        <f t="shared" si="122"/>
        <v>327</v>
      </c>
      <c r="GJ52">
        <f t="shared" si="123"/>
        <v>0.1529051987767584</v>
      </c>
      <c r="GK52">
        <f t="shared" si="124"/>
        <v>6.1162079510703364E-3</v>
      </c>
      <c r="GL52">
        <f t="shared" si="125"/>
        <v>0.22629969418960244</v>
      </c>
      <c r="GM52">
        <f t="shared" si="126"/>
        <v>0.6116207951070336</v>
      </c>
      <c r="GN52" t="s">
        <v>218</v>
      </c>
      <c r="GO52">
        <f t="shared" si="127"/>
        <v>3.0581039755351682E-3</v>
      </c>
      <c r="GP52">
        <v>74</v>
      </c>
      <c r="GQ52">
        <v>2</v>
      </c>
      <c r="GR52">
        <v>76</v>
      </c>
      <c r="GS52">
        <v>164</v>
      </c>
      <c r="GT52" t="s">
        <v>218</v>
      </c>
      <c r="GU52">
        <v>1</v>
      </c>
      <c r="GV52">
        <f t="shared" si="128"/>
        <v>317</v>
      </c>
      <c r="GW52">
        <f t="shared" si="129"/>
        <v>0.2334384858044164</v>
      </c>
      <c r="GX52">
        <f t="shared" si="130"/>
        <v>6.3091482649842269E-3</v>
      </c>
      <c r="GY52">
        <f t="shared" si="131"/>
        <v>0.23974763406940064</v>
      </c>
      <c r="GZ52">
        <f t="shared" si="132"/>
        <v>0.51735015772870663</v>
      </c>
      <c r="HA52" t="s">
        <v>218</v>
      </c>
      <c r="HB52">
        <f t="shared" si="133"/>
        <v>3.1545741324921135E-3</v>
      </c>
    </row>
    <row r="53" spans="1:210">
      <c r="A53" t="s">
        <v>343</v>
      </c>
      <c r="B53" t="s">
        <v>214</v>
      </c>
      <c r="C53" t="s">
        <v>344</v>
      </c>
      <c r="D53" t="s">
        <v>253</v>
      </c>
      <c r="E53" t="s">
        <v>254</v>
      </c>
      <c r="F53">
        <v>9</v>
      </c>
      <c r="G53">
        <v>54</v>
      </c>
      <c r="H53">
        <v>50</v>
      </c>
      <c r="I53">
        <v>172</v>
      </c>
      <c r="J53">
        <v>540</v>
      </c>
      <c r="K53" t="s">
        <v>218</v>
      </c>
      <c r="L53">
        <v>513</v>
      </c>
      <c r="M53">
        <f t="shared" si="115"/>
        <v>775</v>
      </c>
      <c r="N53">
        <f t="shared" si="164"/>
        <v>1.1612903225806452E-2</v>
      </c>
      <c r="O53">
        <f t="shared" si="164"/>
        <v>6.9677419354838704E-2</v>
      </c>
      <c r="P53">
        <f t="shared" si="165"/>
        <v>0.22193548387096773</v>
      </c>
      <c r="Q53">
        <f t="shared" si="165"/>
        <v>0.6967741935483871</v>
      </c>
      <c r="R53" t="s">
        <v>218</v>
      </c>
      <c r="S53">
        <v>7</v>
      </c>
      <c r="T53">
        <v>59</v>
      </c>
      <c r="U53">
        <v>51</v>
      </c>
      <c r="V53">
        <v>139</v>
      </c>
      <c r="W53">
        <v>541</v>
      </c>
      <c r="X53" t="s">
        <v>218</v>
      </c>
      <c r="Y53">
        <v>0</v>
      </c>
      <c r="Z53">
        <v>451</v>
      </c>
      <c r="AA53">
        <f t="shared" si="166"/>
        <v>746</v>
      </c>
      <c r="AB53">
        <f t="shared" si="167"/>
        <v>9.3833780160857902E-3</v>
      </c>
      <c r="AC53">
        <f t="shared" si="167"/>
        <v>7.9088471849865949E-2</v>
      </c>
      <c r="AD53">
        <f t="shared" si="168"/>
        <v>0.18632707774798929</v>
      </c>
      <c r="AE53">
        <f t="shared" si="168"/>
        <v>0.72520107238605902</v>
      </c>
      <c r="AF53" t="s">
        <v>218</v>
      </c>
      <c r="AG53">
        <v>27</v>
      </c>
      <c r="AH53">
        <v>70</v>
      </c>
      <c r="AI53">
        <v>69</v>
      </c>
      <c r="AJ53">
        <v>190</v>
      </c>
      <c r="AK53">
        <v>601</v>
      </c>
      <c r="AL53" t="s">
        <v>218</v>
      </c>
      <c r="AM53">
        <v>0</v>
      </c>
      <c r="AN53">
        <v>479</v>
      </c>
      <c r="AO53">
        <f t="shared" si="169"/>
        <v>888</v>
      </c>
      <c r="AP53">
        <f t="shared" si="170"/>
        <v>3.0405405405405407E-2</v>
      </c>
      <c r="AQ53">
        <f t="shared" si="170"/>
        <v>7.8828828828828829E-2</v>
      </c>
      <c r="AR53">
        <f t="shared" si="171"/>
        <v>0.21396396396396397</v>
      </c>
      <c r="AS53">
        <f t="shared" si="171"/>
        <v>0.67680180180180183</v>
      </c>
      <c r="AT53" t="s">
        <v>218</v>
      </c>
      <c r="AU53">
        <v>44</v>
      </c>
      <c r="AV53">
        <v>90</v>
      </c>
      <c r="AW53">
        <v>81</v>
      </c>
      <c r="AX53">
        <v>252</v>
      </c>
      <c r="AY53">
        <v>755</v>
      </c>
      <c r="AZ53" t="s">
        <v>218</v>
      </c>
      <c r="BA53">
        <v>0</v>
      </c>
      <c r="BB53">
        <v>708</v>
      </c>
      <c r="BC53">
        <f t="shared" si="172"/>
        <v>1141</v>
      </c>
      <c r="BD53">
        <f t="shared" si="173"/>
        <v>3.8562664329535493E-2</v>
      </c>
      <c r="BE53">
        <f t="shared" si="173"/>
        <v>7.8878177037686237E-2</v>
      </c>
      <c r="BF53">
        <f t="shared" si="174"/>
        <v>0.22085889570552147</v>
      </c>
      <c r="BG53">
        <f t="shared" si="174"/>
        <v>0.66170026292725681</v>
      </c>
      <c r="BH53" t="s">
        <v>218</v>
      </c>
      <c r="BI53">
        <v>18</v>
      </c>
      <c r="BJ53">
        <v>34</v>
      </c>
      <c r="BK53">
        <v>32</v>
      </c>
      <c r="BL53">
        <v>234</v>
      </c>
      <c r="BM53">
        <v>369</v>
      </c>
      <c r="BN53" t="s">
        <v>218</v>
      </c>
      <c r="BO53">
        <v>0</v>
      </c>
      <c r="BP53">
        <v>337</v>
      </c>
      <c r="BQ53">
        <f t="shared" si="175"/>
        <v>655</v>
      </c>
      <c r="BR53">
        <f t="shared" si="176"/>
        <v>2.748091603053435E-2</v>
      </c>
      <c r="BS53">
        <f t="shared" si="176"/>
        <v>5.1908396946564885E-2</v>
      </c>
      <c r="BT53">
        <f t="shared" si="177"/>
        <v>0.35725190839694654</v>
      </c>
      <c r="BU53">
        <f t="shared" si="177"/>
        <v>0.56335877862595418</v>
      </c>
      <c r="BV53" t="s">
        <v>218</v>
      </c>
      <c r="BW53">
        <v>35</v>
      </c>
      <c r="BX53">
        <v>93</v>
      </c>
      <c r="BY53">
        <v>75</v>
      </c>
      <c r="BZ53">
        <v>360</v>
      </c>
      <c r="CA53">
        <v>703</v>
      </c>
      <c r="CB53" t="s">
        <v>218</v>
      </c>
      <c r="CC53">
        <v>0</v>
      </c>
      <c r="CD53">
        <v>683</v>
      </c>
      <c r="CE53">
        <v>25</v>
      </c>
      <c r="CF53">
        <v>73</v>
      </c>
      <c r="CG53">
        <v>71</v>
      </c>
      <c r="CH53">
        <v>100</v>
      </c>
      <c r="CI53">
        <v>345</v>
      </c>
      <c r="CJ53">
        <v>610</v>
      </c>
      <c r="CK53">
        <v>62</v>
      </c>
      <c r="CL53">
        <f t="shared" si="178"/>
        <v>1216</v>
      </c>
      <c r="CM53">
        <f t="shared" si="179"/>
        <v>2.8782894736842105E-2</v>
      </c>
      <c r="CN53">
        <f t="shared" si="179"/>
        <v>7.6480263157894732E-2</v>
      </c>
      <c r="CO53">
        <f t="shared" si="180"/>
        <v>0.29605263157894735</v>
      </c>
      <c r="CP53">
        <f t="shared" si="180"/>
        <v>0.578125</v>
      </c>
      <c r="CQ53" t="s">
        <v>218</v>
      </c>
      <c r="CR53">
        <f t="shared" si="181"/>
        <v>2.0559210526315791E-2</v>
      </c>
      <c r="CS53">
        <v>21</v>
      </c>
      <c r="CT53">
        <v>42</v>
      </c>
      <c r="CU53">
        <v>42</v>
      </c>
      <c r="CV53">
        <v>135</v>
      </c>
      <c r="CW53">
        <v>309</v>
      </c>
      <c r="CX53" t="s">
        <v>218</v>
      </c>
      <c r="CY53">
        <v>0</v>
      </c>
      <c r="CZ53">
        <v>268</v>
      </c>
      <c r="DA53">
        <v>4</v>
      </c>
      <c r="DB53">
        <v>15</v>
      </c>
      <c r="DC53">
        <v>66</v>
      </c>
      <c r="DD53">
        <v>41</v>
      </c>
      <c r="DE53">
        <v>151</v>
      </c>
      <c r="DF53">
        <v>218</v>
      </c>
      <c r="DG53">
        <v>20</v>
      </c>
      <c r="DH53">
        <f t="shared" si="182"/>
        <v>511</v>
      </c>
      <c r="DI53">
        <f t="shared" si="183"/>
        <v>4.1095890410958902E-2</v>
      </c>
      <c r="DJ53">
        <f t="shared" si="183"/>
        <v>8.2191780821917804E-2</v>
      </c>
      <c r="DK53">
        <f t="shared" si="184"/>
        <v>0.26418786692759294</v>
      </c>
      <c r="DL53">
        <f t="shared" si="184"/>
        <v>0.6046966731898239</v>
      </c>
      <c r="DM53" t="s">
        <v>218</v>
      </c>
      <c r="DN53">
        <f t="shared" si="185"/>
        <v>7.8277886497064575E-3</v>
      </c>
      <c r="DO53">
        <v>30</v>
      </c>
      <c r="DP53">
        <v>45</v>
      </c>
      <c r="DQ53">
        <v>45</v>
      </c>
      <c r="DR53">
        <v>232</v>
      </c>
      <c r="DS53">
        <v>536</v>
      </c>
      <c r="DT53" t="s">
        <v>218</v>
      </c>
      <c r="DU53">
        <v>0</v>
      </c>
      <c r="DV53">
        <v>467</v>
      </c>
      <c r="DW53">
        <v>29</v>
      </c>
      <c r="DX53">
        <v>31</v>
      </c>
      <c r="DY53">
        <v>115</v>
      </c>
      <c r="DZ53">
        <v>52</v>
      </c>
      <c r="EA53">
        <v>270</v>
      </c>
      <c r="EB53">
        <v>361</v>
      </c>
      <c r="EC53">
        <v>26</v>
      </c>
      <c r="ED53">
        <f t="shared" si="186"/>
        <v>872</v>
      </c>
      <c r="EE53">
        <f t="shared" si="187"/>
        <v>3.4403669724770644E-2</v>
      </c>
      <c r="EF53">
        <f t="shared" si="187"/>
        <v>5.1605504587155966E-2</v>
      </c>
      <c r="EG53">
        <f t="shared" si="188"/>
        <v>0.26605504587155965</v>
      </c>
      <c r="EH53">
        <f t="shared" si="188"/>
        <v>0.61467889908256879</v>
      </c>
      <c r="EI53" t="s">
        <v>218</v>
      </c>
      <c r="EJ53">
        <f t="shared" si="189"/>
        <v>3.3256880733944956E-2</v>
      </c>
      <c r="EK53">
        <v>48</v>
      </c>
      <c r="EL53">
        <v>60</v>
      </c>
      <c r="EM53">
        <v>58</v>
      </c>
      <c r="EN53">
        <v>297</v>
      </c>
      <c r="EO53">
        <v>855</v>
      </c>
      <c r="EP53" t="s">
        <v>218</v>
      </c>
      <c r="EQ53">
        <v>0</v>
      </c>
      <c r="ER53">
        <v>786</v>
      </c>
      <c r="ES53">
        <v>27</v>
      </c>
      <c r="EU53">
        <v>148</v>
      </c>
      <c r="EV53">
        <v>58</v>
      </c>
      <c r="EW53">
        <v>342</v>
      </c>
      <c r="EX53">
        <v>591</v>
      </c>
      <c r="EY53">
        <v>89</v>
      </c>
      <c r="EZ53">
        <f t="shared" si="190"/>
        <v>1287</v>
      </c>
      <c r="FA53">
        <f t="shared" si="191"/>
        <v>3.7296037296037296E-2</v>
      </c>
      <c r="FB53">
        <f t="shared" si="191"/>
        <v>4.6620046620046623E-2</v>
      </c>
      <c r="FC53">
        <f t="shared" si="192"/>
        <v>0.23076923076923078</v>
      </c>
      <c r="FD53">
        <f t="shared" si="192"/>
        <v>0.66433566433566438</v>
      </c>
      <c r="FE53" t="s">
        <v>218</v>
      </c>
      <c r="FF53">
        <f t="shared" si="193"/>
        <v>2.097902097902098E-2</v>
      </c>
      <c r="FG53">
        <v>44.6</v>
      </c>
      <c r="FH53">
        <v>87</v>
      </c>
      <c r="FI53">
        <v>2.5700000000000001E-2</v>
      </c>
      <c r="FJ53">
        <v>84415</v>
      </c>
      <c r="FK53">
        <v>7.6899999999999996E-2</v>
      </c>
      <c r="FL53">
        <v>0.90820000000000001</v>
      </c>
      <c r="FM53">
        <v>0.2039</v>
      </c>
      <c r="FN53">
        <v>0.184</v>
      </c>
      <c r="FO53">
        <v>0.2379</v>
      </c>
      <c r="FP53">
        <v>86</v>
      </c>
      <c r="FQ53">
        <v>52</v>
      </c>
      <c r="FR53">
        <v>163</v>
      </c>
      <c r="FS53">
        <v>329</v>
      </c>
      <c r="FT53" t="s">
        <v>218</v>
      </c>
      <c r="FU53">
        <v>28</v>
      </c>
      <c r="FV53">
        <f t="shared" si="116"/>
        <v>658</v>
      </c>
      <c r="FW53" s="12">
        <f t="shared" si="117"/>
        <v>0.13069908814589665</v>
      </c>
      <c r="FX53" s="12">
        <f t="shared" si="118"/>
        <v>7.9027355623100301E-2</v>
      </c>
      <c r="FY53" s="12">
        <f t="shared" si="119"/>
        <v>0.24772036474164133</v>
      </c>
      <c r="FZ53" s="12">
        <f t="shared" si="120"/>
        <v>0.5</v>
      </c>
      <c r="GA53" t="s">
        <v>218</v>
      </c>
      <c r="GB53" s="12">
        <f t="shared" si="121"/>
        <v>4.2553191489361701E-2</v>
      </c>
      <c r="GC53">
        <v>68</v>
      </c>
      <c r="GD53">
        <v>51</v>
      </c>
      <c r="GE53">
        <v>151</v>
      </c>
      <c r="GF53">
        <v>386</v>
      </c>
      <c r="GG53" t="s">
        <v>218</v>
      </c>
      <c r="GH53">
        <v>14</v>
      </c>
      <c r="GI53">
        <f t="shared" si="122"/>
        <v>670</v>
      </c>
      <c r="GJ53">
        <f t="shared" si="123"/>
        <v>0.10149253731343283</v>
      </c>
      <c r="GK53">
        <f t="shared" si="124"/>
        <v>7.6119402985074622E-2</v>
      </c>
      <c r="GL53">
        <f t="shared" si="125"/>
        <v>0.2253731343283582</v>
      </c>
      <c r="GM53">
        <f t="shared" si="126"/>
        <v>0.57611940298507458</v>
      </c>
      <c r="GN53" t="s">
        <v>218</v>
      </c>
      <c r="GO53">
        <f t="shared" si="127"/>
        <v>2.0895522388059702E-2</v>
      </c>
      <c r="GP53">
        <v>104</v>
      </c>
      <c r="GQ53">
        <v>53</v>
      </c>
      <c r="GR53">
        <v>174</v>
      </c>
      <c r="GS53">
        <v>271</v>
      </c>
      <c r="GT53" t="s">
        <v>218</v>
      </c>
      <c r="GU53">
        <v>41</v>
      </c>
      <c r="GV53">
        <f t="shared" si="128"/>
        <v>643</v>
      </c>
      <c r="GW53">
        <f t="shared" si="129"/>
        <v>0.16174183514774496</v>
      </c>
      <c r="GX53">
        <f t="shared" si="130"/>
        <v>8.2426127527216175E-2</v>
      </c>
      <c r="GY53">
        <f t="shared" si="131"/>
        <v>0.27060653188180406</v>
      </c>
      <c r="GZ53">
        <f t="shared" si="132"/>
        <v>0.42146189735614309</v>
      </c>
      <c r="HA53" t="s">
        <v>218</v>
      </c>
      <c r="HB53">
        <f t="shared" si="133"/>
        <v>6.3763608087091764E-2</v>
      </c>
    </row>
    <row r="54" spans="1:210">
      <c r="A54" t="s">
        <v>345</v>
      </c>
      <c r="B54" t="s">
        <v>214</v>
      </c>
      <c r="C54" t="s">
        <v>346</v>
      </c>
      <c r="D54" t="s">
        <v>253</v>
      </c>
      <c r="E54" t="s">
        <v>254</v>
      </c>
      <c r="K54" t="s">
        <v>218</v>
      </c>
      <c r="M54">
        <f t="shared" si="115"/>
        <v>0</v>
      </c>
      <c r="R54" t="s">
        <v>218</v>
      </c>
      <c r="X54" t="s">
        <v>218</v>
      </c>
      <c r="AF54" t="s">
        <v>218</v>
      </c>
      <c r="AL54" t="s">
        <v>218</v>
      </c>
      <c r="AT54" t="s">
        <v>218</v>
      </c>
      <c r="AZ54" t="s">
        <v>218</v>
      </c>
      <c r="BH54" t="s">
        <v>218</v>
      </c>
      <c r="BN54" t="s">
        <v>218</v>
      </c>
      <c r="BV54" t="s">
        <v>218</v>
      </c>
      <c r="CB54" t="s">
        <v>218</v>
      </c>
      <c r="CQ54" t="s">
        <v>218</v>
      </c>
      <c r="CX54" t="s">
        <v>218</v>
      </c>
      <c r="DM54" t="s">
        <v>218</v>
      </c>
      <c r="DT54" t="s">
        <v>218</v>
      </c>
      <c r="EI54" t="s">
        <v>218</v>
      </c>
      <c r="EP54" t="s">
        <v>218</v>
      </c>
      <c r="FE54" t="s">
        <v>218</v>
      </c>
      <c r="FP54">
        <v>33</v>
      </c>
      <c r="FQ54">
        <v>5</v>
      </c>
      <c r="FR54">
        <v>117</v>
      </c>
      <c r="FS54">
        <v>329</v>
      </c>
      <c r="FT54" t="s">
        <v>218</v>
      </c>
      <c r="FU54">
        <v>54</v>
      </c>
      <c r="FV54">
        <f t="shared" si="116"/>
        <v>538</v>
      </c>
      <c r="FW54" s="12">
        <f t="shared" si="117"/>
        <v>6.1338289962825282E-2</v>
      </c>
      <c r="FX54" s="12">
        <f t="shared" si="118"/>
        <v>9.2936802973977699E-3</v>
      </c>
      <c r="FY54" s="12">
        <f t="shared" si="119"/>
        <v>0.21747211895910781</v>
      </c>
      <c r="FZ54" s="12">
        <f t="shared" si="120"/>
        <v>0.61152416356877326</v>
      </c>
      <c r="GA54" t="s">
        <v>218</v>
      </c>
      <c r="GB54" s="12">
        <f t="shared" si="121"/>
        <v>0.10037174721189591</v>
      </c>
      <c r="GC54">
        <v>27</v>
      </c>
      <c r="GD54">
        <v>4</v>
      </c>
      <c r="GE54">
        <v>113</v>
      </c>
      <c r="GF54">
        <v>369</v>
      </c>
      <c r="GG54" t="s">
        <v>218</v>
      </c>
      <c r="GH54">
        <v>28</v>
      </c>
      <c r="GI54">
        <f t="shared" si="122"/>
        <v>541</v>
      </c>
      <c r="GJ54">
        <f t="shared" si="123"/>
        <v>4.9907578558225509E-2</v>
      </c>
      <c r="GK54">
        <f t="shared" si="124"/>
        <v>7.3937153419593345E-3</v>
      </c>
      <c r="GL54">
        <f t="shared" si="125"/>
        <v>0.20887245841035121</v>
      </c>
      <c r="GM54">
        <f t="shared" si="126"/>
        <v>0.68207024029574859</v>
      </c>
      <c r="GN54" t="s">
        <v>218</v>
      </c>
      <c r="GO54">
        <f t="shared" si="127"/>
        <v>5.1756007393715345E-2</v>
      </c>
      <c r="GP54">
        <v>39</v>
      </c>
      <c r="GQ54">
        <v>6</v>
      </c>
      <c r="GR54">
        <v>121</v>
      </c>
      <c r="GS54">
        <v>288</v>
      </c>
      <c r="GT54" t="s">
        <v>218</v>
      </c>
      <c r="GU54">
        <v>80</v>
      </c>
      <c r="GV54">
        <f t="shared" si="128"/>
        <v>534</v>
      </c>
      <c r="GW54">
        <f t="shared" si="129"/>
        <v>7.3033707865168537E-2</v>
      </c>
      <c r="GX54">
        <f t="shared" si="130"/>
        <v>1.1235955056179775E-2</v>
      </c>
      <c r="GY54">
        <f t="shared" si="131"/>
        <v>0.22659176029962547</v>
      </c>
      <c r="GZ54">
        <f t="shared" si="132"/>
        <v>0.5393258426966292</v>
      </c>
      <c r="HA54" t="s">
        <v>218</v>
      </c>
      <c r="HB54">
        <f t="shared" si="133"/>
        <v>0.14981273408239701</v>
      </c>
    </row>
    <row r="55" spans="1:210">
      <c r="A55" t="s">
        <v>216</v>
      </c>
      <c r="B55" t="s">
        <v>228</v>
      </c>
      <c r="C55" t="s">
        <v>347</v>
      </c>
      <c r="D55" t="s">
        <v>216</v>
      </c>
      <c r="E55" t="s">
        <v>217</v>
      </c>
      <c r="F55">
        <v>10</v>
      </c>
      <c r="G55">
        <v>3</v>
      </c>
      <c r="H55">
        <v>1</v>
      </c>
      <c r="I55">
        <v>552</v>
      </c>
      <c r="J55">
        <v>603</v>
      </c>
      <c r="K55">
        <v>462</v>
      </c>
      <c r="L55">
        <v>673</v>
      </c>
      <c r="M55">
        <f t="shared" si="115"/>
        <v>1630</v>
      </c>
      <c r="N55">
        <f t="shared" ref="N55:O62" si="194">F55/$M55</f>
        <v>6.1349693251533744E-3</v>
      </c>
      <c r="O55">
        <f t="shared" si="194"/>
        <v>1.8404907975460123E-3</v>
      </c>
      <c r="P55">
        <f t="shared" ref="P55:R56" si="195">I55/$M55</f>
        <v>0.33865030674846625</v>
      </c>
      <c r="Q55">
        <f t="shared" si="195"/>
        <v>0.36993865030674844</v>
      </c>
      <c r="R55">
        <f t="shared" si="195"/>
        <v>0.28343558282208586</v>
      </c>
      <c r="S55">
        <v>15</v>
      </c>
      <c r="T55">
        <v>8</v>
      </c>
      <c r="U55">
        <v>2</v>
      </c>
      <c r="V55">
        <v>485</v>
      </c>
      <c r="W55">
        <v>1318</v>
      </c>
      <c r="X55">
        <v>674</v>
      </c>
      <c r="Y55">
        <v>346</v>
      </c>
      <c r="Z55">
        <v>954</v>
      </c>
      <c r="AA55">
        <f t="shared" ref="AA55:AA65" si="196">SUM(S55,T55,V55,W55,X55)</f>
        <v>2500</v>
      </c>
      <c r="AB55">
        <f t="shared" ref="AB55:AC62" si="197">S55/$AA55</f>
        <v>6.0000000000000001E-3</v>
      </c>
      <c r="AC55">
        <f t="shared" si="197"/>
        <v>3.2000000000000002E-3</v>
      </c>
      <c r="AD55">
        <f t="shared" ref="AD55:AF56" si="198">V55/$AA55</f>
        <v>0.19400000000000001</v>
      </c>
      <c r="AE55">
        <f t="shared" si="198"/>
        <v>0.5272</v>
      </c>
      <c r="AF55">
        <f t="shared" si="198"/>
        <v>0.26960000000000001</v>
      </c>
      <c r="AG55">
        <v>24</v>
      </c>
      <c r="AH55">
        <v>4</v>
      </c>
      <c r="AI55">
        <v>3</v>
      </c>
      <c r="AJ55">
        <v>535</v>
      </c>
      <c r="AK55">
        <v>905</v>
      </c>
      <c r="AL55">
        <v>472</v>
      </c>
      <c r="AM55">
        <v>264</v>
      </c>
      <c r="AN55">
        <v>659</v>
      </c>
      <c r="AO55">
        <f t="shared" ref="AO55:AO65" si="199">SUM(AG55,AH55,AJ55,AK55,AL55)</f>
        <v>1940</v>
      </c>
      <c r="AP55">
        <f t="shared" ref="AP55:AQ62" si="200">AG55/$AO55</f>
        <v>1.2371134020618556E-2</v>
      </c>
      <c r="AQ55">
        <f t="shared" si="200"/>
        <v>2.0618556701030928E-3</v>
      </c>
      <c r="AR55">
        <f t="shared" ref="AR55:AT56" si="201">AJ55/$AO55</f>
        <v>0.27577319587628868</v>
      </c>
      <c r="AS55">
        <f t="shared" si="201"/>
        <v>0.46649484536082475</v>
      </c>
      <c r="AT55">
        <f t="shared" si="201"/>
        <v>0.24329896907216494</v>
      </c>
      <c r="AU55">
        <v>21</v>
      </c>
      <c r="AV55">
        <v>20</v>
      </c>
      <c r="AW55">
        <v>5</v>
      </c>
      <c r="AX55">
        <v>703</v>
      </c>
      <c r="AY55">
        <v>889</v>
      </c>
      <c r="AZ55">
        <v>350</v>
      </c>
      <c r="BA55">
        <v>261</v>
      </c>
      <c r="BB55">
        <v>650</v>
      </c>
      <c r="BC55">
        <f t="shared" ref="BC55:BC65" si="202">SUM(AU55,AV55,AX55,AY55,AZ55)</f>
        <v>1983</v>
      </c>
      <c r="BD55">
        <f t="shared" ref="BD55:BE62" si="203">AU55/$BC55</f>
        <v>1.059001512859304E-2</v>
      </c>
      <c r="BE55">
        <f t="shared" si="203"/>
        <v>1.0085728693898134E-2</v>
      </c>
      <c r="BF55">
        <f t="shared" ref="BF55:BH56" si="204">AX55/$BC55</f>
        <v>0.35451336359051944</v>
      </c>
      <c r="BG55">
        <f t="shared" si="204"/>
        <v>0.44831064044377206</v>
      </c>
      <c r="BH55">
        <f t="shared" si="204"/>
        <v>0.17650025214321735</v>
      </c>
      <c r="BI55">
        <v>26</v>
      </c>
      <c r="BJ55">
        <v>5</v>
      </c>
      <c r="BK55">
        <v>0</v>
      </c>
      <c r="BL55">
        <v>391</v>
      </c>
      <c r="BM55">
        <v>723</v>
      </c>
      <c r="BN55">
        <v>316</v>
      </c>
      <c r="BO55">
        <v>247</v>
      </c>
      <c r="BP55">
        <v>652</v>
      </c>
      <c r="BQ55">
        <f t="shared" ref="BQ55:BQ65" si="205">SUM(BI55,BJ55,BL55,BM55,BN55)</f>
        <v>1461</v>
      </c>
      <c r="BR55">
        <f t="shared" ref="BR55:BS62" si="206">BI55/$BQ55</f>
        <v>1.779603011635866E-2</v>
      </c>
      <c r="BS55">
        <f t="shared" si="206"/>
        <v>3.4223134839151265E-3</v>
      </c>
      <c r="BT55">
        <f t="shared" ref="BT55:BV56" si="207">BL55/$BQ55</f>
        <v>0.26762491444216291</v>
      </c>
      <c r="BU55">
        <f t="shared" si="207"/>
        <v>0.49486652977412732</v>
      </c>
      <c r="BV55">
        <f t="shared" si="207"/>
        <v>0.216290212183436</v>
      </c>
      <c r="BW55">
        <v>28</v>
      </c>
      <c r="BX55">
        <v>10</v>
      </c>
      <c r="BY55">
        <v>1</v>
      </c>
      <c r="BZ55">
        <v>453</v>
      </c>
      <c r="CA55">
        <v>679</v>
      </c>
      <c r="CB55">
        <v>258</v>
      </c>
      <c r="CC55">
        <v>254</v>
      </c>
      <c r="CD55">
        <v>587</v>
      </c>
      <c r="CE55">
        <v>4</v>
      </c>
      <c r="CF55">
        <v>27</v>
      </c>
      <c r="CG55">
        <v>40</v>
      </c>
      <c r="CH55">
        <v>7</v>
      </c>
      <c r="CI55">
        <v>374</v>
      </c>
      <c r="CJ55">
        <v>750</v>
      </c>
      <c r="CK55">
        <v>7</v>
      </c>
      <c r="CL55">
        <f t="shared" ref="CL55:CL65" si="208">SUM(BW55,BX55,BZ55,CA55,CB55,CE55)</f>
        <v>1432</v>
      </c>
      <c r="CM55">
        <f t="shared" ref="CM55:CN62" si="209">BW55/$CL55</f>
        <v>1.9553072625698324E-2</v>
      </c>
      <c r="CN55">
        <f t="shared" si="209"/>
        <v>6.9832402234636867E-3</v>
      </c>
      <c r="CO55">
        <f t="shared" ref="CO55:CQ56" si="210">BZ55/$CL55</f>
        <v>0.31634078212290501</v>
      </c>
      <c r="CP55">
        <f t="shared" si="210"/>
        <v>0.47416201117318435</v>
      </c>
      <c r="CQ55">
        <f t="shared" si="210"/>
        <v>0.18016759776536312</v>
      </c>
      <c r="CR55">
        <f t="shared" ref="CR55:CR62" si="211">CE55/$CL55</f>
        <v>2.7932960893854749E-3</v>
      </c>
      <c r="DH55">
        <f t="shared" ref="DH55:DH65" si="212">SUM(CS55,CT55,CV55,CW55,CX55,DA55)</f>
        <v>0</v>
      </c>
      <c r="DI55" t="e">
        <f t="shared" ref="DI55:DJ62" si="213">CS55/$DH55</f>
        <v>#DIV/0!</v>
      </c>
      <c r="DJ55" t="e">
        <f t="shared" si="213"/>
        <v>#DIV/0!</v>
      </c>
      <c r="DK55" t="e">
        <f t="shared" ref="DK55:DM56" si="214">CV55/$DH55</f>
        <v>#DIV/0!</v>
      </c>
      <c r="DL55" t="e">
        <f t="shared" si="214"/>
        <v>#DIV/0!</v>
      </c>
      <c r="DM55" t="e">
        <f t="shared" si="214"/>
        <v>#DIV/0!</v>
      </c>
      <c r="DN55" t="e">
        <f t="shared" ref="DN55:DN62" si="215">DA55/$DH55</f>
        <v>#DIV/0!</v>
      </c>
      <c r="DO55">
        <v>30</v>
      </c>
      <c r="DP55">
        <v>7</v>
      </c>
      <c r="DQ55">
        <v>0</v>
      </c>
      <c r="DR55">
        <v>464</v>
      </c>
      <c r="DS55">
        <v>830</v>
      </c>
      <c r="DT55">
        <v>365</v>
      </c>
      <c r="DU55">
        <v>253</v>
      </c>
      <c r="DV55">
        <v>815</v>
      </c>
      <c r="DW55">
        <v>3</v>
      </c>
      <c r="DX55">
        <v>31</v>
      </c>
      <c r="DY55">
        <v>41</v>
      </c>
      <c r="DZ55">
        <v>6</v>
      </c>
      <c r="EA55">
        <v>431</v>
      </c>
      <c r="EB55">
        <v>859</v>
      </c>
      <c r="EC55">
        <v>15</v>
      </c>
      <c r="ED55">
        <f t="shared" ref="ED55:ED65" si="216">SUM(DO55,DP55,DR55,DS55,DT55,DW55)</f>
        <v>1699</v>
      </c>
      <c r="EE55">
        <f t="shared" ref="EE55:EF62" si="217">DO55/$ED55</f>
        <v>1.7657445556209534E-2</v>
      </c>
      <c r="EF55">
        <f t="shared" si="217"/>
        <v>4.1200706297822246E-3</v>
      </c>
      <c r="EG55">
        <f t="shared" ref="EG55:EI56" si="218">DR55/$ED55</f>
        <v>0.27310182460270749</v>
      </c>
      <c r="EH55">
        <f t="shared" si="218"/>
        <v>0.48852266038846381</v>
      </c>
      <c r="EI55">
        <f t="shared" si="218"/>
        <v>0.214832254267216</v>
      </c>
      <c r="EJ55">
        <f t="shared" ref="EJ55:EJ62" si="219">DW55/$ED55</f>
        <v>1.7657445556209534E-3</v>
      </c>
      <c r="EK55">
        <v>10</v>
      </c>
      <c r="EL55">
        <v>52</v>
      </c>
      <c r="EM55">
        <v>0</v>
      </c>
      <c r="EN55">
        <v>120</v>
      </c>
      <c r="EO55">
        <v>170</v>
      </c>
      <c r="EP55">
        <v>62</v>
      </c>
      <c r="EQ55">
        <v>54</v>
      </c>
      <c r="ER55">
        <v>160</v>
      </c>
      <c r="ES55">
        <v>0</v>
      </c>
      <c r="EU55">
        <v>8</v>
      </c>
      <c r="EV55">
        <v>55</v>
      </c>
      <c r="EW55">
        <v>94</v>
      </c>
      <c r="EX55">
        <v>150</v>
      </c>
      <c r="EY55">
        <v>1</v>
      </c>
      <c r="EZ55">
        <f t="shared" ref="EZ55:EZ65" si="220">SUM(EK55,EL55,EN55,EO55,EP55,ES55)</f>
        <v>414</v>
      </c>
      <c r="FA55">
        <f t="shared" ref="FA55:FB62" si="221">EK55/$EZ55</f>
        <v>2.4154589371980676E-2</v>
      </c>
      <c r="FB55">
        <f t="shared" si="221"/>
        <v>0.12560386473429952</v>
      </c>
      <c r="FC55">
        <f t="shared" ref="FC55:FE56" si="222">EN55/$EZ55</f>
        <v>0.28985507246376813</v>
      </c>
      <c r="FD55">
        <f t="shared" si="222"/>
        <v>0.41062801932367149</v>
      </c>
      <c r="FE55">
        <f t="shared" si="222"/>
        <v>0.14975845410628019</v>
      </c>
      <c r="FF55">
        <f t="shared" ref="FF55:FF62" si="223">ES55/$EZ55</f>
        <v>0</v>
      </c>
      <c r="FG55">
        <v>54.1</v>
      </c>
      <c r="FH55">
        <v>235</v>
      </c>
      <c r="FI55">
        <v>3.4599999999999999E-2</v>
      </c>
      <c r="FJ55">
        <v>49025</v>
      </c>
      <c r="FK55">
        <v>0.23680000000000001</v>
      </c>
      <c r="FL55">
        <v>0.77569999999999995</v>
      </c>
      <c r="FM55">
        <v>0.14729999999999999</v>
      </c>
      <c r="FN55">
        <v>0.1053</v>
      </c>
      <c r="FO55">
        <v>0.19769999999999999</v>
      </c>
      <c r="FP55">
        <v>18</v>
      </c>
      <c r="FQ55">
        <v>9</v>
      </c>
      <c r="FR55">
        <v>378</v>
      </c>
      <c r="FS55">
        <v>940</v>
      </c>
      <c r="FT55">
        <v>489</v>
      </c>
      <c r="FU55">
        <v>22</v>
      </c>
      <c r="FV55">
        <f t="shared" si="116"/>
        <v>1856</v>
      </c>
      <c r="FW55" s="12">
        <f t="shared" si="117"/>
        <v>9.6982758620689658E-3</v>
      </c>
      <c r="FX55" s="12">
        <f t="shared" si="118"/>
        <v>4.8491379310344829E-3</v>
      </c>
      <c r="FY55" s="12">
        <f t="shared" si="119"/>
        <v>0.20366379310344829</v>
      </c>
      <c r="FZ55" s="12">
        <f t="shared" si="120"/>
        <v>0.50646551724137934</v>
      </c>
      <c r="GA55" s="12">
        <f>FT55/FV55</f>
        <v>0.26346982758620691</v>
      </c>
      <c r="GB55" s="12">
        <f t="shared" si="121"/>
        <v>1.1853448275862068E-2</v>
      </c>
      <c r="GC55">
        <v>12</v>
      </c>
      <c r="GD55">
        <v>9</v>
      </c>
      <c r="GE55">
        <v>354</v>
      </c>
      <c r="GF55">
        <v>942</v>
      </c>
      <c r="GG55">
        <v>489</v>
      </c>
      <c r="GH55">
        <v>40</v>
      </c>
      <c r="GI55">
        <f t="shared" si="122"/>
        <v>1846</v>
      </c>
      <c r="GJ55">
        <f t="shared" si="123"/>
        <v>6.5005417118093175E-3</v>
      </c>
      <c r="GK55">
        <f t="shared" si="124"/>
        <v>4.8754062838569879E-3</v>
      </c>
      <c r="GL55">
        <f t="shared" si="125"/>
        <v>0.19176598049837487</v>
      </c>
      <c r="GM55">
        <f t="shared" si="126"/>
        <v>0.51029252437703143</v>
      </c>
      <c r="GN55">
        <f>GG55/$GI55</f>
        <v>0.2648970747562297</v>
      </c>
      <c r="GO55">
        <f t="shared" si="127"/>
        <v>2.1668472372697724E-2</v>
      </c>
      <c r="GP55">
        <v>23</v>
      </c>
      <c r="GQ55">
        <v>8</v>
      </c>
      <c r="GR55">
        <v>402</v>
      </c>
      <c r="GS55">
        <v>938</v>
      </c>
      <c r="GT55">
        <v>489</v>
      </c>
      <c r="GU55">
        <v>4</v>
      </c>
      <c r="GV55">
        <f t="shared" si="128"/>
        <v>1864</v>
      </c>
      <c r="GW55">
        <f t="shared" si="129"/>
        <v>1.2339055793991416E-2</v>
      </c>
      <c r="GX55">
        <f t="shared" si="130"/>
        <v>4.2918454935622317E-3</v>
      </c>
      <c r="GY55">
        <f t="shared" si="131"/>
        <v>0.21566523605150215</v>
      </c>
      <c r="GZ55">
        <f t="shared" si="132"/>
        <v>0.50321888412017168</v>
      </c>
      <c r="HA55">
        <f>GT55/$GV55</f>
        <v>0.26233905579399142</v>
      </c>
      <c r="HB55">
        <f t="shared" si="133"/>
        <v>2.1459227467811159E-3</v>
      </c>
    </row>
    <row r="56" spans="1:210">
      <c r="A56" t="s">
        <v>236</v>
      </c>
      <c r="B56" t="s">
        <v>228</v>
      </c>
      <c r="C56" t="s">
        <v>348</v>
      </c>
      <c r="D56" t="s">
        <v>236</v>
      </c>
      <c r="E56" t="s">
        <v>236</v>
      </c>
      <c r="F56">
        <v>78</v>
      </c>
      <c r="G56">
        <v>16</v>
      </c>
      <c r="H56">
        <v>1</v>
      </c>
      <c r="I56">
        <v>306</v>
      </c>
      <c r="J56">
        <v>603</v>
      </c>
      <c r="K56">
        <v>466</v>
      </c>
      <c r="L56">
        <v>758</v>
      </c>
      <c r="M56">
        <f t="shared" si="115"/>
        <v>1469</v>
      </c>
      <c r="N56">
        <f t="shared" si="194"/>
        <v>5.3097345132743362E-2</v>
      </c>
      <c r="O56">
        <f t="shared" si="194"/>
        <v>1.0891763104152484E-2</v>
      </c>
      <c r="P56">
        <f t="shared" si="195"/>
        <v>0.20830496936691628</v>
      </c>
      <c r="Q56">
        <f t="shared" si="195"/>
        <v>0.41048332198774679</v>
      </c>
      <c r="R56">
        <f t="shared" si="195"/>
        <v>0.31722260040844114</v>
      </c>
      <c r="S56">
        <v>80</v>
      </c>
      <c r="T56">
        <v>23</v>
      </c>
      <c r="U56">
        <v>15</v>
      </c>
      <c r="V56">
        <v>269</v>
      </c>
      <c r="W56">
        <v>1153</v>
      </c>
      <c r="X56">
        <v>591</v>
      </c>
      <c r="Y56">
        <v>236</v>
      </c>
      <c r="Z56">
        <v>943</v>
      </c>
      <c r="AA56">
        <f t="shared" si="196"/>
        <v>2116</v>
      </c>
      <c r="AB56">
        <f t="shared" si="197"/>
        <v>3.780718336483932E-2</v>
      </c>
      <c r="AC56">
        <f t="shared" si="197"/>
        <v>1.0869565217391304E-2</v>
      </c>
      <c r="AD56">
        <f t="shared" si="198"/>
        <v>0.1271266540642722</v>
      </c>
      <c r="AE56">
        <f t="shared" si="198"/>
        <v>0.54489603024574673</v>
      </c>
      <c r="AF56">
        <f t="shared" si="198"/>
        <v>0.27930056710775047</v>
      </c>
      <c r="AG56">
        <v>50</v>
      </c>
      <c r="AH56">
        <v>9</v>
      </c>
      <c r="AI56">
        <v>1</v>
      </c>
      <c r="AJ56">
        <v>130</v>
      </c>
      <c r="AK56">
        <v>381</v>
      </c>
      <c r="AL56">
        <v>213</v>
      </c>
      <c r="AM56">
        <v>106</v>
      </c>
      <c r="AN56">
        <v>333</v>
      </c>
      <c r="AO56">
        <f t="shared" si="199"/>
        <v>783</v>
      </c>
      <c r="AP56">
        <f t="shared" si="200"/>
        <v>6.3856960408684549E-2</v>
      </c>
      <c r="AQ56">
        <f t="shared" si="200"/>
        <v>1.1494252873563218E-2</v>
      </c>
      <c r="AR56">
        <f t="shared" si="201"/>
        <v>0.16602809706257982</v>
      </c>
      <c r="AS56">
        <f t="shared" si="201"/>
        <v>0.48659003831417624</v>
      </c>
      <c r="AT56">
        <f t="shared" si="201"/>
        <v>0.27203065134099619</v>
      </c>
      <c r="AU56">
        <v>64</v>
      </c>
      <c r="AV56">
        <v>10</v>
      </c>
      <c r="AW56">
        <v>1</v>
      </c>
      <c r="AX56">
        <v>250</v>
      </c>
      <c r="AY56">
        <v>599</v>
      </c>
      <c r="AZ56">
        <v>292</v>
      </c>
      <c r="BA56">
        <v>200</v>
      </c>
      <c r="BB56">
        <v>521</v>
      </c>
      <c r="BC56">
        <f t="shared" si="202"/>
        <v>1215</v>
      </c>
      <c r="BD56">
        <f t="shared" si="203"/>
        <v>5.2674897119341563E-2</v>
      </c>
      <c r="BE56">
        <f t="shared" si="203"/>
        <v>8.23045267489712E-3</v>
      </c>
      <c r="BF56">
        <f t="shared" si="204"/>
        <v>0.20576131687242799</v>
      </c>
      <c r="BG56">
        <f t="shared" si="204"/>
        <v>0.49300411522633747</v>
      </c>
      <c r="BH56">
        <f t="shared" si="204"/>
        <v>0.2403292181069959</v>
      </c>
      <c r="BI56">
        <v>71</v>
      </c>
      <c r="BJ56">
        <v>27</v>
      </c>
      <c r="BK56">
        <v>3</v>
      </c>
      <c r="BL56">
        <v>280</v>
      </c>
      <c r="BM56">
        <v>676</v>
      </c>
      <c r="BN56">
        <v>303</v>
      </c>
      <c r="BO56">
        <v>197</v>
      </c>
      <c r="BP56">
        <v>640</v>
      </c>
      <c r="BQ56">
        <f t="shared" si="205"/>
        <v>1357</v>
      </c>
      <c r="BR56">
        <f t="shared" si="206"/>
        <v>5.2321296978629327E-2</v>
      </c>
      <c r="BS56">
        <f t="shared" si="206"/>
        <v>1.989683124539425E-2</v>
      </c>
      <c r="BT56">
        <f t="shared" si="207"/>
        <v>0.20633750921149593</v>
      </c>
      <c r="BU56">
        <f t="shared" si="207"/>
        <v>0.49815770081061167</v>
      </c>
      <c r="BV56">
        <f t="shared" si="207"/>
        <v>0.22328666175386883</v>
      </c>
      <c r="BW56">
        <v>89</v>
      </c>
      <c r="BX56">
        <v>21</v>
      </c>
      <c r="BY56">
        <v>0</v>
      </c>
      <c r="BZ56">
        <v>270</v>
      </c>
      <c r="CA56">
        <v>647</v>
      </c>
      <c r="CB56">
        <v>229</v>
      </c>
      <c r="CC56">
        <v>193</v>
      </c>
      <c r="CD56">
        <v>595</v>
      </c>
      <c r="CE56">
        <v>1</v>
      </c>
      <c r="CF56">
        <v>6</v>
      </c>
      <c r="CG56">
        <v>131</v>
      </c>
      <c r="CH56">
        <v>20</v>
      </c>
      <c r="CI56">
        <v>249</v>
      </c>
      <c r="CJ56">
        <v>636</v>
      </c>
      <c r="CK56">
        <v>2</v>
      </c>
      <c r="CL56">
        <f t="shared" si="208"/>
        <v>1257</v>
      </c>
      <c r="CM56">
        <f t="shared" si="209"/>
        <v>7.0803500397772473E-2</v>
      </c>
      <c r="CN56">
        <f t="shared" si="209"/>
        <v>1.6706443914081145E-2</v>
      </c>
      <c r="CO56">
        <f t="shared" si="210"/>
        <v>0.21479713603818615</v>
      </c>
      <c r="CP56">
        <f t="shared" si="210"/>
        <v>0.51471758154335723</v>
      </c>
      <c r="CQ56">
        <f t="shared" si="210"/>
        <v>0.18217979315831345</v>
      </c>
      <c r="CR56">
        <f t="shared" si="211"/>
        <v>7.955449482895784E-4</v>
      </c>
      <c r="CS56">
        <v>54</v>
      </c>
      <c r="CT56">
        <v>20</v>
      </c>
      <c r="CU56">
        <v>2</v>
      </c>
      <c r="CV56">
        <v>215</v>
      </c>
      <c r="CW56">
        <v>550</v>
      </c>
      <c r="CX56">
        <v>231</v>
      </c>
      <c r="CY56">
        <v>170</v>
      </c>
      <c r="CZ56">
        <v>514</v>
      </c>
      <c r="DA56">
        <v>4</v>
      </c>
      <c r="DB56">
        <v>16</v>
      </c>
      <c r="DC56">
        <v>70</v>
      </c>
      <c r="DD56">
        <v>17</v>
      </c>
      <c r="DE56">
        <v>196</v>
      </c>
      <c r="DF56">
        <v>578</v>
      </c>
      <c r="DG56">
        <v>5</v>
      </c>
      <c r="DH56">
        <f t="shared" si="212"/>
        <v>1074</v>
      </c>
      <c r="DI56">
        <f t="shared" si="213"/>
        <v>5.027932960893855E-2</v>
      </c>
      <c r="DJ56">
        <f t="shared" si="213"/>
        <v>1.86219739292365E-2</v>
      </c>
      <c r="DK56">
        <f t="shared" si="214"/>
        <v>0.20018621973929238</v>
      </c>
      <c r="DL56">
        <f t="shared" si="214"/>
        <v>0.51210428305400368</v>
      </c>
      <c r="DM56">
        <f t="shared" si="214"/>
        <v>0.21508379888268156</v>
      </c>
      <c r="DN56">
        <f t="shared" si="215"/>
        <v>3.7243947858472998E-3</v>
      </c>
      <c r="DO56">
        <v>78</v>
      </c>
      <c r="DP56">
        <v>13</v>
      </c>
      <c r="DQ56">
        <v>3</v>
      </c>
      <c r="DR56">
        <v>210</v>
      </c>
      <c r="DS56">
        <v>623</v>
      </c>
      <c r="DT56">
        <v>267</v>
      </c>
      <c r="DU56">
        <v>161</v>
      </c>
      <c r="DV56">
        <v>560</v>
      </c>
      <c r="DW56">
        <v>2</v>
      </c>
      <c r="DX56">
        <v>10</v>
      </c>
      <c r="DY56">
        <v>103</v>
      </c>
      <c r="DZ56">
        <v>17</v>
      </c>
      <c r="EA56">
        <v>217</v>
      </c>
      <c r="EB56">
        <v>496</v>
      </c>
      <c r="EC56">
        <v>4</v>
      </c>
      <c r="ED56">
        <f t="shared" si="216"/>
        <v>1193</v>
      </c>
      <c r="EE56">
        <f t="shared" si="217"/>
        <v>6.5381391450125739E-2</v>
      </c>
      <c r="EF56">
        <f t="shared" si="217"/>
        <v>1.0896898575020955E-2</v>
      </c>
      <c r="EG56">
        <f t="shared" si="218"/>
        <v>0.17602682313495391</v>
      </c>
      <c r="EH56">
        <f t="shared" si="218"/>
        <v>0.52221290863369652</v>
      </c>
      <c r="EI56">
        <f t="shared" si="218"/>
        <v>0.22380553227158423</v>
      </c>
      <c r="EJ56">
        <f t="shared" si="219"/>
        <v>1.6764459346186086E-3</v>
      </c>
      <c r="EK56">
        <v>92</v>
      </c>
      <c r="EL56">
        <v>17</v>
      </c>
      <c r="EM56">
        <v>3</v>
      </c>
      <c r="EN56">
        <v>260</v>
      </c>
      <c r="EO56">
        <v>629</v>
      </c>
      <c r="EP56">
        <v>352</v>
      </c>
      <c r="EQ56">
        <v>187</v>
      </c>
      <c r="ER56">
        <v>596</v>
      </c>
      <c r="ES56">
        <v>0</v>
      </c>
      <c r="EU56">
        <v>126</v>
      </c>
      <c r="EV56">
        <v>21</v>
      </c>
      <c r="EW56">
        <v>272</v>
      </c>
      <c r="EX56">
        <v>643</v>
      </c>
      <c r="EY56">
        <v>0</v>
      </c>
      <c r="EZ56">
        <f t="shared" si="220"/>
        <v>1350</v>
      </c>
      <c r="FA56">
        <f t="shared" si="221"/>
        <v>6.8148148148148152E-2</v>
      </c>
      <c r="FB56">
        <f t="shared" si="221"/>
        <v>1.2592592592592593E-2</v>
      </c>
      <c r="FC56">
        <f t="shared" si="222"/>
        <v>0.19259259259259259</v>
      </c>
      <c r="FD56">
        <f t="shared" si="222"/>
        <v>0.46592592592592591</v>
      </c>
      <c r="FE56">
        <f t="shared" si="222"/>
        <v>0.26074074074074072</v>
      </c>
      <c r="FF56">
        <f t="shared" si="223"/>
        <v>0</v>
      </c>
      <c r="FG56">
        <v>42.3</v>
      </c>
      <c r="FH56">
        <v>99</v>
      </c>
      <c r="FI56">
        <v>2.6599999999999999E-2</v>
      </c>
      <c r="FJ56">
        <v>74253</v>
      </c>
      <c r="FK56">
        <v>0.13619999999999999</v>
      </c>
      <c r="FL56">
        <v>0.87539999999999996</v>
      </c>
      <c r="FM56">
        <v>0.17510000000000001</v>
      </c>
      <c r="FN56">
        <v>0.14369999999999999</v>
      </c>
      <c r="FO56">
        <v>0.21440000000000001</v>
      </c>
      <c r="FP56">
        <v>55</v>
      </c>
      <c r="FQ56">
        <v>20</v>
      </c>
      <c r="FR56">
        <v>186</v>
      </c>
      <c r="FS56">
        <v>547</v>
      </c>
      <c r="FT56">
        <v>285</v>
      </c>
      <c r="FU56">
        <v>2</v>
      </c>
      <c r="FV56">
        <f t="shared" si="116"/>
        <v>1095</v>
      </c>
      <c r="FW56" s="12">
        <f t="shared" si="117"/>
        <v>5.0228310502283102E-2</v>
      </c>
      <c r="FX56" s="12">
        <f t="shared" si="118"/>
        <v>1.8264840182648401E-2</v>
      </c>
      <c r="FY56" s="12">
        <f t="shared" si="119"/>
        <v>0.16986301369863013</v>
      </c>
      <c r="FZ56" s="12">
        <f t="shared" si="120"/>
        <v>0.49954337899543377</v>
      </c>
      <c r="GA56" s="12">
        <f>FT56/FV56</f>
        <v>0.26027397260273971</v>
      </c>
      <c r="GB56" s="12">
        <f t="shared" si="121"/>
        <v>1.8264840182648401E-3</v>
      </c>
      <c r="GC56">
        <v>50</v>
      </c>
      <c r="GD56">
        <v>19</v>
      </c>
      <c r="GE56">
        <v>179</v>
      </c>
      <c r="GF56">
        <v>526</v>
      </c>
      <c r="GG56">
        <v>285</v>
      </c>
      <c r="GH56">
        <v>3</v>
      </c>
      <c r="GI56">
        <f t="shared" si="122"/>
        <v>1062</v>
      </c>
      <c r="GJ56">
        <f t="shared" si="123"/>
        <v>4.7080979284369114E-2</v>
      </c>
      <c r="GK56">
        <f t="shared" si="124"/>
        <v>1.7890772128060263E-2</v>
      </c>
      <c r="GL56">
        <f t="shared" si="125"/>
        <v>0.16854990583804144</v>
      </c>
      <c r="GM56">
        <f t="shared" si="126"/>
        <v>0.49529190207156309</v>
      </c>
      <c r="GN56">
        <f>GG56/$GI56</f>
        <v>0.26836158192090398</v>
      </c>
      <c r="GO56">
        <f t="shared" si="127"/>
        <v>2.8248587570621469E-3</v>
      </c>
      <c r="GP56">
        <v>60</v>
      </c>
      <c r="GQ56">
        <v>21</v>
      </c>
      <c r="GR56">
        <v>193</v>
      </c>
      <c r="GS56">
        <v>567</v>
      </c>
      <c r="GT56">
        <v>285</v>
      </c>
      <c r="GU56">
        <v>1</v>
      </c>
      <c r="GV56">
        <f t="shared" si="128"/>
        <v>1127</v>
      </c>
      <c r="GW56">
        <f t="shared" si="129"/>
        <v>5.3238686779059449E-2</v>
      </c>
      <c r="GX56">
        <f t="shared" si="130"/>
        <v>1.8633540372670808E-2</v>
      </c>
      <c r="GY56">
        <f t="shared" si="131"/>
        <v>0.17125110913930788</v>
      </c>
      <c r="GZ56">
        <f t="shared" si="132"/>
        <v>0.50310559006211175</v>
      </c>
      <c r="HA56">
        <f>GT56/$GV56</f>
        <v>0.25288376220053238</v>
      </c>
      <c r="HB56">
        <f t="shared" si="133"/>
        <v>8.8731144631765753E-4</v>
      </c>
    </row>
    <row r="57" spans="1:210">
      <c r="A57" t="s">
        <v>349</v>
      </c>
      <c r="B57" t="s">
        <v>214</v>
      </c>
      <c r="C57" t="s">
        <v>350</v>
      </c>
      <c r="D57" t="s">
        <v>236</v>
      </c>
      <c r="E57" t="s">
        <v>236</v>
      </c>
      <c r="F57">
        <v>72</v>
      </c>
      <c r="G57">
        <v>24</v>
      </c>
      <c r="H57">
        <v>16</v>
      </c>
      <c r="I57">
        <v>55</v>
      </c>
      <c r="J57">
        <v>287</v>
      </c>
      <c r="K57" t="s">
        <v>218</v>
      </c>
      <c r="L57">
        <v>270</v>
      </c>
      <c r="M57">
        <f t="shared" si="115"/>
        <v>438</v>
      </c>
      <c r="N57">
        <f t="shared" si="194"/>
        <v>0.16438356164383561</v>
      </c>
      <c r="O57">
        <f t="shared" si="194"/>
        <v>5.4794520547945202E-2</v>
      </c>
      <c r="P57">
        <f t="shared" ref="P57:Q62" si="224">I57/$M57</f>
        <v>0.12557077625570776</v>
      </c>
      <c r="Q57">
        <f t="shared" si="224"/>
        <v>0.65525114155251141</v>
      </c>
      <c r="R57" t="s">
        <v>218</v>
      </c>
      <c r="S57">
        <v>35</v>
      </c>
      <c r="T57">
        <v>29</v>
      </c>
      <c r="U57">
        <v>25</v>
      </c>
      <c r="V57">
        <v>70</v>
      </c>
      <c r="W57">
        <v>240</v>
      </c>
      <c r="X57" t="s">
        <v>218</v>
      </c>
      <c r="Y57">
        <v>0</v>
      </c>
      <c r="Z57">
        <v>193</v>
      </c>
      <c r="AA57">
        <f t="shared" si="196"/>
        <v>374</v>
      </c>
      <c r="AB57">
        <f t="shared" si="197"/>
        <v>9.3582887700534759E-2</v>
      </c>
      <c r="AC57">
        <f t="shared" si="197"/>
        <v>7.7540106951871662E-2</v>
      </c>
      <c r="AD57">
        <f t="shared" ref="AD57:AE62" si="225">V57/$AA57</f>
        <v>0.18716577540106952</v>
      </c>
      <c r="AE57">
        <f t="shared" si="225"/>
        <v>0.64171122994652408</v>
      </c>
      <c r="AF57" t="s">
        <v>218</v>
      </c>
      <c r="AG57">
        <v>42</v>
      </c>
      <c r="AH57">
        <v>11</v>
      </c>
      <c r="AI57">
        <v>6</v>
      </c>
      <c r="AJ57">
        <v>33</v>
      </c>
      <c r="AK57">
        <v>292</v>
      </c>
      <c r="AL57" t="s">
        <v>218</v>
      </c>
      <c r="AM57">
        <v>0</v>
      </c>
      <c r="AN57">
        <v>179</v>
      </c>
      <c r="AO57">
        <f t="shared" si="199"/>
        <v>378</v>
      </c>
      <c r="AP57">
        <f t="shared" si="200"/>
        <v>0.1111111111111111</v>
      </c>
      <c r="AQ57">
        <f t="shared" si="200"/>
        <v>2.9100529100529099E-2</v>
      </c>
      <c r="AR57">
        <f t="shared" ref="AR57:AS62" si="226">AJ57/$AO57</f>
        <v>8.7301587301587297E-2</v>
      </c>
      <c r="AS57">
        <f t="shared" si="226"/>
        <v>0.77248677248677244</v>
      </c>
      <c r="AT57" t="s">
        <v>218</v>
      </c>
      <c r="AU57">
        <v>46</v>
      </c>
      <c r="AV57">
        <v>10</v>
      </c>
      <c r="AW57">
        <v>8</v>
      </c>
      <c r="AX57">
        <v>40</v>
      </c>
      <c r="AY57">
        <v>278</v>
      </c>
      <c r="AZ57" t="s">
        <v>218</v>
      </c>
      <c r="BA57">
        <v>0</v>
      </c>
      <c r="BB57">
        <v>248</v>
      </c>
      <c r="BC57">
        <f t="shared" si="202"/>
        <v>374</v>
      </c>
      <c r="BD57">
        <f t="shared" si="203"/>
        <v>0.12299465240641712</v>
      </c>
      <c r="BE57">
        <f t="shared" si="203"/>
        <v>2.6737967914438502E-2</v>
      </c>
      <c r="BF57">
        <f t="shared" ref="BF57:BG62" si="227">AX57/$BC57</f>
        <v>0.10695187165775401</v>
      </c>
      <c r="BG57">
        <f t="shared" si="227"/>
        <v>0.74331550802139035</v>
      </c>
      <c r="BH57" t="s">
        <v>218</v>
      </c>
      <c r="BI57">
        <v>29</v>
      </c>
      <c r="BJ57">
        <v>3</v>
      </c>
      <c r="BK57">
        <v>3</v>
      </c>
      <c r="BL57">
        <v>109</v>
      </c>
      <c r="BM57">
        <v>269</v>
      </c>
      <c r="BN57" t="s">
        <v>218</v>
      </c>
      <c r="BO57">
        <v>0</v>
      </c>
      <c r="BP57">
        <v>254</v>
      </c>
      <c r="BQ57">
        <f t="shared" si="205"/>
        <v>410</v>
      </c>
      <c r="BR57">
        <f t="shared" si="206"/>
        <v>7.0731707317073164E-2</v>
      </c>
      <c r="BS57">
        <f t="shared" si="206"/>
        <v>7.3170731707317077E-3</v>
      </c>
      <c r="BT57">
        <f t="shared" ref="BT57:BU62" si="228">BL57/$BQ57</f>
        <v>0.26585365853658538</v>
      </c>
      <c r="BU57">
        <f t="shared" si="228"/>
        <v>0.65609756097560978</v>
      </c>
      <c r="BV57" t="s">
        <v>218</v>
      </c>
      <c r="BW57">
        <v>20</v>
      </c>
      <c r="BX57">
        <v>1</v>
      </c>
      <c r="BY57">
        <v>1</v>
      </c>
      <c r="BZ57">
        <v>73</v>
      </c>
      <c r="CA57">
        <v>124</v>
      </c>
      <c r="CB57" t="s">
        <v>218</v>
      </c>
      <c r="CC57">
        <v>0</v>
      </c>
      <c r="CD57">
        <v>106</v>
      </c>
      <c r="CE57">
        <v>1</v>
      </c>
      <c r="CF57">
        <v>19</v>
      </c>
      <c r="CG57">
        <v>32</v>
      </c>
      <c r="CH57">
        <v>0</v>
      </c>
      <c r="CI57">
        <v>71</v>
      </c>
      <c r="CJ57">
        <v>102</v>
      </c>
      <c r="CK57">
        <v>6</v>
      </c>
      <c r="CL57">
        <f t="shared" si="208"/>
        <v>219</v>
      </c>
      <c r="CM57">
        <f t="shared" si="209"/>
        <v>9.1324200913242004E-2</v>
      </c>
      <c r="CN57">
        <f t="shared" si="209"/>
        <v>4.5662100456621002E-3</v>
      </c>
      <c r="CO57">
        <f t="shared" ref="CO57:CP62" si="229">BZ57/$CL57</f>
        <v>0.33333333333333331</v>
      </c>
      <c r="CP57">
        <f t="shared" si="229"/>
        <v>0.56621004566210043</v>
      </c>
      <c r="CQ57" t="s">
        <v>218</v>
      </c>
      <c r="CR57">
        <f t="shared" si="211"/>
        <v>4.5662100456621002E-3</v>
      </c>
      <c r="CS57">
        <v>53</v>
      </c>
      <c r="CT57">
        <v>19</v>
      </c>
      <c r="CU57">
        <v>2</v>
      </c>
      <c r="CV57">
        <v>69</v>
      </c>
      <c r="CW57">
        <v>214</v>
      </c>
      <c r="CX57" t="s">
        <v>218</v>
      </c>
      <c r="CY57">
        <v>0</v>
      </c>
      <c r="CZ57">
        <v>183</v>
      </c>
      <c r="DA57">
        <v>13</v>
      </c>
      <c r="DB57">
        <v>21</v>
      </c>
      <c r="DC57">
        <v>63</v>
      </c>
      <c r="DD57">
        <v>21</v>
      </c>
      <c r="DE57">
        <v>86</v>
      </c>
      <c r="DF57">
        <v>168</v>
      </c>
      <c r="DG57">
        <v>13</v>
      </c>
      <c r="DH57">
        <f t="shared" si="212"/>
        <v>368</v>
      </c>
      <c r="DI57">
        <f t="shared" si="213"/>
        <v>0.14402173913043478</v>
      </c>
      <c r="DJ57">
        <f t="shared" si="213"/>
        <v>5.1630434782608696E-2</v>
      </c>
      <c r="DK57">
        <f t="shared" ref="DK57:DL62" si="230">CV57/$DH57</f>
        <v>0.1875</v>
      </c>
      <c r="DL57">
        <f t="shared" si="230"/>
        <v>0.58152173913043481</v>
      </c>
      <c r="DM57" t="s">
        <v>218</v>
      </c>
      <c r="DN57">
        <f t="shared" si="215"/>
        <v>3.5326086956521736E-2</v>
      </c>
      <c r="DO57">
        <v>41</v>
      </c>
      <c r="DP57">
        <v>17</v>
      </c>
      <c r="DQ57">
        <v>4</v>
      </c>
      <c r="DR57">
        <v>64</v>
      </c>
      <c r="DS57">
        <v>257</v>
      </c>
      <c r="DT57" t="s">
        <v>218</v>
      </c>
      <c r="DU57">
        <v>0</v>
      </c>
      <c r="DV57">
        <v>236</v>
      </c>
      <c r="DW57">
        <v>5</v>
      </c>
      <c r="DX57">
        <v>37</v>
      </c>
      <c r="DY57">
        <v>66</v>
      </c>
      <c r="DZ57">
        <v>18</v>
      </c>
      <c r="EA57">
        <v>81</v>
      </c>
      <c r="EB57">
        <v>193</v>
      </c>
      <c r="EC57">
        <v>9</v>
      </c>
      <c r="ED57">
        <f t="shared" si="216"/>
        <v>384</v>
      </c>
      <c r="EE57">
        <f t="shared" si="217"/>
        <v>0.10677083333333333</v>
      </c>
      <c r="EF57">
        <f t="shared" si="217"/>
        <v>4.4270833333333336E-2</v>
      </c>
      <c r="EG57">
        <f t="shared" ref="EG57:EH62" si="231">DR57/$ED57</f>
        <v>0.16666666666666666</v>
      </c>
      <c r="EH57">
        <f t="shared" si="231"/>
        <v>0.66927083333333337</v>
      </c>
      <c r="EI57" t="s">
        <v>218</v>
      </c>
      <c r="EJ57">
        <f t="shared" si="219"/>
        <v>1.3020833333333334E-2</v>
      </c>
      <c r="EK57">
        <v>52</v>
      </c>
      <c r="EL57">
        <v>9</v>
      </c>
      <c r="EM57">
        <v>2</v>
      </c>
      <c r="EN57">
        <v>63</v>
      </c>
      <c r="EO57">
        <v>260</v>
      </c>
      <c r="EP57" t="s">
        <v>218</v>
      </c>
      <c r="EQ57">
        <v>0</v>
      </c>
      <c r="ER57">
        <v>223</v>
      </c>
      <c r="ES57">
        <v>4</v>
      </c>
      <c r="EU57">
        <v>69</v>
      </c>
      <c r="EV57">
        <v>9</v>
      </c>
      <c r="EW57">
        <v>73</v>
      </c>
      <c r="EX57">
        <v>207</v>
      </c>
      <c r="EY57">
        <v>15</v>
      </c>
      <c r="EZ57">
        <f t="shared" si="220"/>
        <v>388</v>
      </c>
      <c r="FA57">
        <f t="shared" si="221"/>
        <v>0.13402061855670103</v>
      </c>
      <c r="FB57">
        <f t="shared" si="221"/>
        <v>2.3195876288659795E-2</v>
      </c>
      <c r="FC57">
        <f t="shared" ref="FC57:FD62" si="232">EN57/$EZ57</f>
        <v>0.16237113402061856</v>
      </c>
      <c r="FD57">
        <f t="shared" si="232"/>
        <v>0.67010309278350511</v>
      </c>
      <c r="FE57" t="s">
        <v>218</v>
      </c>
      <c r="FF57">
        <f t="shared" si="223"/>
        <v>1.0309278350515464E-2</v>
      </c>
      <c r="FG57">
        <v>43.3</v>
      </c>
      <c r="FH57">
        <v>131</v>
      </c>
      <c r="FI57">
        <v>2.9600000000000001E-2</v>
      </c>
      <c r="FJ57">
        <v>73318</v>
      </c>
      <c r="FK57">
        <v>0.1673</v>
      </c>
      <c r="FL57">
        <v>0.86380000000000001</v>
      </c>
      <c r="FM57">
        <v>0.17599999999999999</v>
      </c>
      <c r="FN57">
        <v>0.1431</v>
      </c>
      <c r="FO57">
        <v>0.2077</v>
      </c>
      <c r="FP57">
        <v>58</v>
      </c>
      <c r="FQ57">
        <v>16</v>
      </c>
      <c r="FR57">
        <v>57</v>
      </c>
      <c r="FS57">
        <v>214</v>
      </c>
      <c r="FT57" t="s">
        <v>218</v>
      </c>
      <c r="FU57">
        <v>12</v>
      </c>
      <c r="FV57">
        <f t="shared" si="116"/>
        <v>357</v>
      </c>
      <c r="FW57" s="12">
        <f t="shared" si="117"/>
        <v>0.16246498599439776</v>
      </c>
      <c r="FX57" s="12">
        <f t="shared" si="118"/>
        <v>4.4817927170868348E-2</v>
      </c>
      <c r="FY57" s="12">
        <f t="shared" si="119"/>
        <v>0.15966386554621848</v>
      </c>
      <c r="FZ57" s="12">
        <f t="shared" si="120"/>
        <v>0.59943977591036413</v>
      </c>
      <c r="GA57" t="s">
        <v>218</v>
      </c>
      <c r="GB57" s="12">
        <f t="shared" si="121"/>
        <v>3.3613445378151259E-2</v>
      </c>
      <c r="GC57">
        <v>47</v>
      </c>
      <c r="GD57">
        <v>15</v>
      </c>
      <c r="GE57">
        <v>54</v>
      </c>
      <c r="GF57">
        <v>237</v>
      </c>
      <c r="GG57" t="s">
        <v>218</v>
      </c>
      <c r="GH57">
        <v>7</v>
      </c>
      <c r="GI57">
        <f t="shared" si="122"/>
        <v>360</v>
      </c>
      <c r="GJ57">
        <f t="shared" si="123"/>
        <v>0.13055555555555556</v>
      </c>
      <c r="GK57">
        <f t="shared" si="124"/>
        <v>4.1666666666666664E-2</v>
      </c>
      <c r="GL57">
        <f t="shared" si="125"/>
        <v>0.15</v>
      </c>
      <c r="GM57">
        <f t="shared" si="126"/>
        <v>0.65833333333333333</v>
      </c>
      <c r="GN57" t="s">
        <v>218</v>
      </c>
      <c r="GO57">
        <f t="shared" si="127"/>
        <v>1.9444444444444445E-2</v>
      </c>
      <c r="GP57">
        <v>68</v>
      </c>
      <c r="GQ57">
        <v>16</v>
      </c>
      <c r="GR57">
        <v>59</v>
      </c>
      <c r="GS57">
        <v>190</v>
      </c>
      <c r="GT57" t="s">
        <v>218</v>
      </c>
      <c r="GU57">
        <v>16</v>
      </c>
      <c r="GV57">
        <f t="shared" si="128"/>
        <v>349</v>
      </c>
      <c r="GW57">
        <f t="shared" si="129"/>
        <v>0.19484240687679083</v>
      </c>
      <c r="GX57">
        <f t="shared" si="130"/>
        <v>4.5845272206303724E-2</v>
      </c>
      <c r="GY57">
        <f t="shared" si="131"/>
        <v>0.16905444126074498</v>
      </c>
      <c r="GZ57">
        <f t="shared" si="132"/>
        <v>0.54441260744985676</v>
      </c>
      <c r="HA57" t="s">
        <v>218</v>
      </c>
      <c r="HB57">
        <f t="shared" si="133"/>
        <v>4.5845272206303724E-2</v>
      </c>
    </row>
    <row r="58" spans="1:210">
      <c r="A58" t="s">
        <v>335</v>
      </c>
      <c r="B58" t="s">
        <v>214</v>
      </c>
      <c r="C58" t="s">
        <v>351</v>
      </c>
      <c r="D58" t="s">
        <v>335</v>
      </c>
      <c r="E58" t="s">
        <v>335</v>
      </c>
      <c r="F58">
        <v>36</v>
      </c>
      <c r="G58">
        <v>8</v>
      </c>
      <c r="H58">
        <v>5</v>
      </c>
      <c r="I58">
        <v>206</v>
      </c>
      <c r="J58">
        <v>245</v>
      </c>
      <c r="K58" t="s">
        <v>218</v>
      </c>
      <c r="L58">
        <v>213</v>
      </c>
      <c r="M58">
        <f t="shared" si="115"/>
        <v>495</v>
      </c>
      <c r="N58">
        <f t="shared" si="194"/>
        <v>7.2727272727272724E-2</v>
      </c>
      <c r="O58">
        <f t="shared" si="194"/>
        <v>1.6161616161616162E-2</v>
      </c>
      <c r="P58">
        <f t="shared" si="224"/>
        <v>0.41616161616161618</v>
      </c>
      <c r="Q58">
        <f t="shared" si="224"/>
        <v>0.49494949494949497</v>
      </c>
      <c r="R58" t="s">
        <v>218</v>
      </c>
      <c r="S58">
        <v>21</v>
      </c>
      <c r="T58">
        <v>17</v>
      </c>
      <c r="U58">
        <v>5</v>
      </c>
      <c r="V58">
        <v>200</v>
      </c>
      <c r="W58">
        <v>308</v>
      </c>
      <c r="X58" t="s">
        <v>218</v>
      </c>
      <c r="Y58">
        <v>0</v>
      </c>
      <c r="Z58">
        <v>224</v>
      </c>
      <c r="AA58">
        <f t="shared" si="196"/>
        <v>546</v>
      </c>
      <c r="AB58">
        <f t="shared" si="197"/>
        <v>3.8461538461538464E-2</v>
      </c>
      <c r="AC58">
        <f t="shared" si="197"/>
        <v>3.1135531135531136E-2</v>
      </c>
      <c r="AD58">
        <f t="shared" si="225"/>
        <v>0.36630036630036628</v>
      </c>
      <c r="AE58">
        <f t="shared" si="225"/>
        <v>0.5641025641025641</v>
      </c>
      <c r="AF58" t="s">
        <v>218</v>
      </c>
      <c r="AG58">
        <v>14</v>
      </c>
      <c r="AH58">
        <v>15</v>
      </c>
      <c r="AI58">
        <v>1</v>
      </c>
      <c r="AJ58">
        <v>202</v>
      </c>
      <c r="AK58">
        <v>253</v>
      </c>
      <c r="AL58" t="s">
        <v>218</v>
      </c>
      <c r="AM58">
        <v>0</v>
      </c>
      <c r="AN58">
        <v>183</v>
      </c>
      <c r="AO58">
        <f t="shared" si="199"/>
        <v>484</v>
      </c>
      <c r="AP58">
        <f t="shared" si="200"/>
        <v>2.8925619834710745E-2</v>
      </c>
      <c r="AQ58">
        <f t="shared" si="200"/>
        <v>3.0991735537190084E-2</v>
      </c>
      <c r="AR58">
        <f t="shared" si="226"/>
        <v>0.41735537190082644</v>
      </c>
      <c r="AS58">
        <f t="shared" si="226"/>
        <v>0.52272727272727271</v>
      </c>
      <c r="AT58" t="s">
        <v>218</v>
      </c>
      <c r="AU58">
        <v>23</v>
      </c>
      <c r="AV58">
        <v>10</v>
      </c>
      <c r="AW58">
        <v>4</v>
      </c>
      <c r="AX58">
        <v>144</v>
      </c>
      <c r="AY58">
        <v>268</v>
      </c>
      <c r="AZ58" t="s">
        <v>218</v>
      </c>
      <c r="BA58">
        <v>0</v>
      </c>
      <c r="BB58">
        <v>236</v>
      </c>
      <c r="BC58">
        <f t="shared" si="202"/>
        <v>445</v>
      </c>
      <c r="BD58">
        <f t="shared" si="203"/>
        <v>5.1685393258426963E-2</v>
      </c>
      <c r="BE58">
        <f t="shared" si="203"/>
        <v>2.247191011235955E-2</v>
      </c>
      <c r="BF58">
        <f t="shared" si="227"/>
        <v>0.32359550561797751</v>
      </c>
      <c r="BG58">
        <f t="shared" si="227"/>
        <v>0.60224719101123592</v>
      </c>
      <c r="BH58" t="s">
        <v>218</v>
      </c>
      <c r="BI58">
        <v>14</v>
      </c>
      <c r="BJ58">
        <v>4</v>
      </c>
      <c r="BK58">
        <v>1</v>
      </c>
      <c r="BL58">
        <v>99</v>
      </c>
      <c r="BM58">
        <v>199</v>
      </c>
      <c r="BN58" t="s">
        <v>218</v>
      </c>
      <c r="BO58">
        <v>0</v>
      </c>
      <c r="BP58">
        <v>207</v>
      </c>
      <c r="BQ58">
        <f t="shared" si="205"/>
        <v>316</v>
      </c>
      <c r="BR58">
        <f t="shared" si="206"/>
        <v>4.4303797468354431E-2</v>
      </c>
      <c r="BS58">
        <f t="shared" si="206"/>
        <v>1.2658227848101266E-2</v>
      </c>
      <c r="BT58">
        <f t="shared" si="228"/>
        <v>0.31329113924050633</v>
      </c>
      <c r="BU58">
        <f t="shared" si="228"/>
        <v>0.629746835443038</v>
      </c>
      <c r="BV58" t="s">
        <v>218</v>
      </c>
      <c r="BW58">
        <v>33</v>
      </c>
      <c r="BX58">
        <v>27</v>
      </c>
      <c r="BY58">
        <v>2</v>
      </c>
      <c r="BZ58">
        <v>127</v>
      </c>
      <c r="CA58">
        <v>232</v>
      </c>
      <c r="CB58" t="s">
        <v>218</v>
      </c>
      <c r="CC58">
        <v>0</v>
      </c>
      <c r="CD58">
        <v>205</v>
      </c>
      <c r="CE58">
        <v>15</v>
      </c>
      <c r="CF58">
        <v>40</v>
      </c>
      <c r="CG58">
        <v>39</v>
      </c>
      <c r="CH58">
        <v>28</v>
      </c>
      <c r="CI58">
        <v>129</v>
      </c>
      <c r="CJ58">
        <v>201</v>
      </c>
      <c r="CK58">
        <v>28</v>
      </c>
      <c r="CL58">
        <f t="shared" si="208"/>
        <v>434</v>
      </c>
      <c r="CM58">
        <f t="shared" si="209"/>
        <v>7.6036866359447008E-2</v>
      </c>
      <c r="CN58">
        <f t="shared" si="209"/>
        <v>6.2211981566820278E-2</v>
      </c>
      <c r="CO58">
        <f t="shared" si="229"/>
        <v>0.29262672811059909</v>
      </c>
      <c r="CP58">
        <f t="shared" si="229"/>
        <v>0.53456221198156684</v>
      </c>
      <c r="CQ58" t="s">
        <v>218</v>
      </c>
      <c r="CR58">
        <f t="shared" si="211"/>
        <v>3.4562211981566823E-2</v>
      </c>
      <c r="CS58">
        <v>22</v>
      </c>
      <c r="CT58">
        <v>6</v>
      </c>
      <c r="CU58">
        <v>1</v>
      </c>
      <c r="CV58">
        <v>122</v>
      </c>
      <c r="CW58">
        <v>148</v>
      </c>
      <c r="CX58" t="s">
        <v>218</v>
      </c>
      <c r="CY58">
        <v>0</v>
      </c>
      <c r="CZ58">
        <v>102</v>
      </c>
      <c r="DA58">
        <v>6</v>
      </c>
      <c r="DB58">
        <v>54</v>
      </c>
      <c r="DC58">
        <v>30</v>
      </c>
      <c r="DD58">
        <v>6</v>
      </c>
      <c r="DE58">
        <v>132</v>
      </c>
      <c r="DF58">
        <v>113</v>
      </c>
      <c r="DG58">
        <v>15</v>
      </c>
      <c r="DH58">
        <f t="shared" si="212"/>
        <v>304</v>
      </c>
      <c r="DI58">
        <f t="shared" si="213"/>
        <v>7.2368421052631582E-2</v>
      </c>
      <c r="DJ58">
        <f t="shared" si="213"/>
        <v>1.9736842105263157E-2</v>
      </c>
      <c r="DK58">
        <f t="shared" si="230"/>
        <v>0.40131578947368424</v>
      </c>
      <c r="DL58">
        <f t="shared" si="230"/>
        <v>0.48684210526315791</v>
      </c>
      <c r="DM58" t="s">
        <v>218</v>
      </c>
      <c r="DN58">
        <f t="shared" si="215"/>
        <v>1.9736842105263157E-2</v>
      </c>
      <c r="DO58">
        <v>33</v>
      </c>
      <c r="DP58">
        <v>17</v>
      </c>
      <c r="DQ58">
        <v>4</v>
      </c>
      <c r="DR58">
        <v>203</v>
      </c>
      <c r="DS58">
        <v>196</v>
      </c>
      <c r="DT58" t="s">
        <v>218</v>
      </c>
      <c r="DU58">
        <v>0</v>
      </c>
      <c r="DV58">
        <v>170</v>
      </c>
      <c r="DW58">
        <v>6</v>
      </c>
      <c r="DX58">
        <v>100</v>
      </c>
      <c r="DY58">
        <v>46</v>
      </c>
      <c r="DZ58">
        <v>20</v>
      </c>
      <c r="EA58">
        <v>202</v>
      </c>
      <c r="EB58">
        <v>159</v>
      </c>
      <c r="EC58">
        <v>25</v>
      </c>
      <c r="ED58">
        <f t="shared" si="216"/>
        <v>455</v>
      </c>
      <c r="EE58">
        <f t="shared" si="217"/>
        <v>7.2527472527472533E-2</v>
      </c>
      <c r="EF58">
        <f t="shared" si="217"/>
        <v>3.7362637362637362E-2</v>
      </c>
      <c r="EG58">
        <f t="shared" si="231"/>
        <v>0.44615384615384618</v>
      </c>
      <c r="EH58">
        <f t="shared" si="231"/>
        <v>0.43076923076923079</v>
      </c>
      <c r="EI58" t="s">
        <v>218</v>
      </c>
      <c r="EJ58">
        <f t="shared" si="219"/>
        <v>1.3186813186813187E-2</v>
      </c>
      <c r="EK58">
        <v>20</v>
      </c>
      <c r="EL58">
        <v>12</v>
      </c>
      <c r="EM58">
        <v>1</v>
      </c>
      <c r="EN58">
        <v>156</v>
      </c>
      <c r="EO58">
        <v>155</v>
      </c>
      <c r="EP58" t="s">
        <v>218</v>
      </c>
      <c r="EQ58">
        <v>0</v>
      </c>
      <c r="ER58">
        <v>135</v>
      </c>
      <c r="ES58">
        <v>10</v>
      </c>
      <c r="EU58">
        <v>21</v>
      </c>
      <c r="EV58">
        <v>14</v>
      </c>
      <c r="EW58">
        <v>158</v>
      </c>
      <c r="EX58">
        <v>129</v>
      </c>
      <c r="EY58">
        <v>22</v>
      </c>
      <c r="EZ58">
        <f t="shared" si="220"/>
        <v>353</v>
      </c>
      <c r="FA58">
        <f t="shared" si="221"/>
        <v>5.6657223796033995E-2</v>
      </c>
      <c r="FB58">
        <f t="shared" si="221"/>
        <v>3.39943342776204E-2</v>
      </c>
      <c r="FC58">
        <f t="shared" si="232"/>
        <v>0.44192634560906513</v>
      </c>
      <c r="FD58">
        <f t="shared" si="232"/>
        <v>0.43909348441926344</v>
      </c>
      <c r="FE58" t="s">
        <v>218</v>
      </c>
      <c r="FF58">
        <f t="shared" si="223"/>
        <v>2.8328611898016998E-2</v>
      </c>
      <c r="FG58">
        <v>36.799999999999997</v>
      </c>
      <c r="FH58">
        <v>63</v>
      </c>
      <c r="FI58">
        <v>2.3699999999999999E-2</v>
      </c>
      <c r="FJ58">
        <v>67381</v>
      </c>
      <c r="FK58">
        <v>0.14080000000000001</v>
      </c>
      <c r="FL58">
        <v>0.88600000000000001</v>
      </c>
      <c r="FM58">
        <v>0.17530000000000001</v>
      </c>
      <c r="FN58">
        <v>0.1515</v>
      </c>
      <c r="FO58">
        <v>0.22239999999999999</v>
      </c>
      <c r="FP58">
        <v>18</v>
      </c>
      <c r="FQ58">
        <v>3</v>
      </c>
      <c r="FR58">
        <v>40</v>
      </c>
      <c r="FS58">
        <v>75</v>
      </c>
      <c r="FT58" t="s">
        <v>218</v>
      </c>
      <c r="FU58">
        <v>11</v>
      </c>
      <c r="FV58">
        <f t="shared" si="116"/>
        <v>147</v>
      </c>
      <c r="FW58" s="12">
        <f t="shared" si="117"/>
        <v>0.12244897959183673</v>
      </c>
      <c r="FX58" s="12">
        <f t="shared" si="118"/>
        <v>2.0408163265306121E-2</v>
      </c>
      <c r="FY58" s="12">
        <f t="shared" si="119"/>
        <v>0.27210884353741499</v>
      </c>
      <c r="FZ58" s="12">
        <f t="shared" si="120"/>
        <v>0.51020408163265307</v>
      </c>
      <c r="GA58" t="s">
        <v>218</v>
      </c>
      <c r="GB58" s="12">
        <f t="shared" si="121"/>
        <v>7.4829931972789115E-2</v>
      </c>
      <c r="GC58">
        <v>10</v>
      </c>
      <c r="GD58">
        <v>3</v>
      </c>
      <c r="GE58">
        <v>37</v>
      </c>
      <c r="GF58">
        <v>83</v>
      </c>
      <c r="GG58" t="s">
        <v>218</v>
      </c>
      <c r="GH58">
        <v>3</v>
      </c>
      <c r="GI58">
        <f t="shared" si="122"/>
        <v>136</v>
      </c>
      <c r="GJ58">
        <f t="shared" si="123"/>
        <v>7.3529411764705885E-2</v>
      </c>
      <c r="GK58">
        <f t="shared" si="124"/>
        <v>2.2058823529411766E-2</v>
      </c>
      <c r="GL58">
        <f t="shared" si="125"/>
        <v>0.27205882352941174</v>
      </c>
      <c r="GM58">
        <f t="shared" si="126"/>
        <v>0.61029411764705888</v>
      </c>
      <c r="GN58" t="s">
        <v>218</v>
      </c>
      <c r="GO58">
        <f t="shared" si="127"/>
        <v>2.2058823529411766E-2</v>
      </c>
      <c r="GP58">
        <v>26</v>
      </c>
      <c r="GQ58">
        <v>3</v>
      </c>
      <c r="GR58">
        <v>42</v>
      </c>
      <c r="GS58">
        <v>66</v>
      </c>
      <c r="GT58" t="s">
        <v>218</v>
      </c>
      <c r="GU58">
        <v>18</v>
      </c>
      <c r="GV58">
        <f t="shared" si="128"/>
        <v>155</v>
      </c>
      <c r="GW58">
        <f t="shared" si="129"/>
        <v>0.16774193548387098</v>
      </c>
      <c r="GX58">
        <f t="shared" si="130"/>
        <v>1.935483870967742E-2</v>
      </c>
      <c r="GY58">
        <f t="shared" si="131"/>
        <v>0.2709677419354839</v>
      </c>
      <c r="GZ58">
        <f t="shared" si="132"/>
        <v>0.4258064516129032</v>
      </c>
      <c r="HA58" t="s">
        <v>218</v>
      </c>
      <c r="HB58">
        <f t="shared" si="133"/>
        <v>0.11612903225806452</v>
      </c>
    </row>
    <row r="59" spans="1:210">
      <c r="A59" t="s">
        <v>352</v>
      </c>
      <c r="B59" t="s">
        <v>214</v>
      </c>
      <c r="C59" t="s">
        <v>353</v>
      </c>
      <c r="D59" t="s">
        <v>225</v>
      </c>
      <c r="E59" t="s">
        <v>335</v>
      </c>
      <c r="F59">
        <v>124</v>
      </c>
      <c r="G59">
        <v>81</v>
      </c>
      <c r="H59">
        <v>73</v>
      </c>
      <c r="I59">
        <v>100</v>
      </c>
      <c r="J59">
        <v>493</v>
      </c>
      <c r="K59" t="s">
        <v>218</v>
      </c>
      <c r="L59">
        <v>446</v>
      </c>
      <c r="M59">
        <f t="shared" si="115"/>
        <v>798</v>
      </c>
      <c r="N59">
        <f t="shared" si="194"/>
        <v>0.15538847117794485</v>
      </c>
      <c r="O59">
        <f t="shared" si="194"/>
        <v>0.10150375939849623</v>
      </c>
      <c r="P59">
        <f t="shared" si="224"/>
        <v>0.12531328320802004</v>
      </c>
      <c r="Q59">
        <f t="shared" si="224"/>
        <v>0.6177944862155389</v>
      </c>
      <c r="R59" t="s">
        <v>218</v>
      </c>
      <c r="S59">
        <v>101</v>
      </c>
      <c r="T59">
        <v>86</v>
      </c>
      <c r="U59">
        <v>61</v>
      </c>
      <c r="V59">
        <v>96</v>
      </c>
      <c r="W59">
        <v>498</v>
      </c>
      <c r="X59" t="s">
        <v>218</v>
      </c>
      <c r="Y59">
        <v>0</v>
      </c>
      <c r="Z59">
        <v>367</v>
      </c>
      <c r="AA59">
        <f t="shared" si="196"/>
        <v>781</v>
      </c>
      <c r="AB59">
        <f t="shared" si="197"/>
        <v>0.1293213828425096</v>
      </c>
      <c r="AC59">
        <f t="shared" si="197"/>
        <v>0.11011523687580026</v>
      </c>
      <c r="AD59">
        <f t="shared" si="225"/>
        <v>0.12291933418693982</v>
      </c>
      <c r="AE59">
        <f t="shared" si="225"/>
        <v>0.63764404609475034</v>
      </c>
      <c r="AF59" t="s">
        <v>218</v>
      </c>
      <c r="AG59">
        <v>84</v>
      </c>
      <c r="AH59">
        <v>71</v>
      </c>
      <c r="AI59">
        <v>27</v>
      </c>
      <c r="AJ59">
        <v>127</v>
      </c>
      <c r="AK59">
        <v>439</v>
      </c>
      <c r="AL59" t="s">
        <v>218</v>
      </c>
      <c r="AM59">
        <v>0</v>
      </c>
      <c r="AN59">
        <v>369</v>
      </c>
      <c r="AO59">
        <f t="shared" si="199"/>
        <v>721</v>
      </c>
      <c r="AP59">
        <f t="shared" si="200"/>
        <v>0.11650485436893204</v>
      </c>
      <c r="AQ59">
        <f t="shared" si="200"/>
        <v>9.8474341192787793E-2</v>
      </c>
      <c r="AR59">
        <f t="shared" si="226"/>
        <v>0.17614424410540916</v>
      </c>
      <c r="AS59">
        <f t="shared" si="226"/>
        <v>0.60887656033287096</v>
      </c>
      <c r="AT59" t="s">
        <v>218</v>
      </c>
      <c r="AU59">
        <v>55</v>
      </c>
      <c r="AV59">
        <v>30</v>
      </c>
      <c r="AW59">
        <v>20</v>
      </c>
      <c r="AX59">
        <v>83</v>
      </c>
      <c r="AY59">
        <v>366</v>
      </c>
      <c r="AZ59" t="s">
        <v>218</v>
      </c>
      <c r="BA59">
        <v>0</v>
      </c>
      <c r="BB59">
        <v>306</v>
      </c>
      <c r="BC59">
        <f t="shared" si="202"/>
        <v>534</v>
      </c>
      <c r="BD59">
        <f t="shared" si="203"/>
        <v>0.10299625468164794</v>
      </c>
      <c r="BE59">
        <f t="shared" si="203"/>
        <v>5.6179775280898875E-2</v>
      </c>
      <c r="BF59">
        <f t="shared" si="227"/>
        <v>0.15543071161048688</v>
      </c>
      <c r="BG59">
        <f t="shared" si="227"/>
        <v>0.6853932584269663</v>
      </c>
      <c r="BH59" t="s">
        <v>218</v>
      </c>
      <c r="BI59">
        <v>50</v>
      </c>
      <c r="BJ59">
        <v>11</v>
      </c>
      <c r="BK59">
        <v>9</v>
      </c>
      <c r="BL59">
        <v>54</v>
      </c>
      <c r="BM59">
        <v>469</v>
      </c>
      <c r="BN59" t="s">
        <v>218</v>
      </c>
      <c r="BO59">
        <v>0</v>
      </c>
      <c r="BP59">
        <v>412</v>
      </c>
      <c r="BQ59">
        <f t="shared" si="205"/>
        <v>584</v>
      </c>
      <c r="BR59">
        <f t="shared" si="206"/>
        <v>8.5616438356164379E-2</v>
      </c>
      <c r="BS59">
        <f t="shared" si="206"/>
        <v>1.8835616438356163E-2</v>
      </c>
      <c r="BT59">
        <f t="shared" si="228"/>
        <v>9.2465753424657529E-2</v>
      </c>
      <c r="BU59">
        <f t="shared" si="228"/>
        <v>0.80308219178082196</v>
      </c>
      <c r="BV59" t="s">
        <v>218</v>
      </c>
      <c r="BW59">
        <v>48</v>
      </c>
      <c r="BX59">
        <v>25</v>
      </c>
      <c r="BY59">
        <v>6</v>
      </c>
      <c r="BZ59">
        <v>98</v>
      </c>
      <c r="CA59">
        <v>357</v>
      </c>
      <c r="CB59" t="s">
        <v>218</v>
      </c>
      <c r="CC59">
        <v>0</v>
      </c>
      <c r="CD59">
        <v>314</v>
      </c>
      <c r="CE59">
        <v>16</v>
      </c>
      <c r="CF59">
        <v>50</v>
      </c>
      <c r="CG59">
        <v>75</v>
      </c>
      <c r="CH59">
        <v>26</v>
      </c>
      <c r="CI59">
        <v>100</v>
      </c>
      <c r="CJ59">
        <v>279</v>
      </c>
      <c r="CK59">
        <v>30</v>
      </c>
      <c r="CL59">
        <f t="shared" si="208"/>
        <v>544</v>
      </c>
      <c r="CM59">
        <f t="shared" si="209"/>
        <v>8.8235294117647065E-2</v>
      </c>
      <c r="CN59">
        <f t="shared" si="209"/>
        <v>4.595588235294118E-2</v>
      </c>
      <c r="CO59">
        <f t="shared" si="229"/>
        <v>0.18014705882352941</v>
      </c>
      <c r="CP59">
        <f t="shared" si="229"/>
        <v>0.65625</v>
      </c>
      <c r="CQ59" t="s">
        <v>218</v>
      </c>
      <c r="CR59">
        <f t="shared" si="211"/>
        <v>2.9411764705882353E-2</v>
      </c>
      <c r="CS59">
        <v>48</v>
      </c>
      <c r="CT59">
        <v>24</v>
      </c>
      <c r="CU59">
        <v>4</v>
      </c>
      <c r="CV59">
        <v>137</v>
      </c>
      <c r="CW59">
        <v>402</v>
      </c>
      <c r="CX59" t="s">
        <v>218</v>
      </c>
      <c r="CY59">
        <v>0</v>
      </c>
      <c r="CZ59">
        <v>359</v>
      </c>
      <c r="DA59">
        <v>22</v>
      </c>
      <c r="DB59">
        <v>63</v>
      </c>
      <c r="DC59">
        <v>108</v>
      </c>
      <c r="DD59">
        <v>29</v>
      </c>
      <c r="DE59">
        <v>133</v>
      </c>
      <c r="DF59">
        <v>306</v>
      </c>
      <c r="DG59">
        <v>62</v>
      </c>
      <c r="DH59">
        <f t="shared" si="212"/>
        <v>633</v>
      </c>
      <c r="DI59">
        <f t="shared" si="213"/>
        <v>7.582938388625593E-2</v>
      </c>
      <c r="DJ59">
        <f t="shared" si="213"/>
        <v>3.7914691943127965E-2</v>
      </c>
      <c r="DK59">
        <f t="shared" si="230"/>
        <v>0.21642969984202212</v>
      </c>
      <c r="DL59">
        <f t="shared" si="230"/>
        <v>0.63507109004739337</v>
      </c>
      <c r="DM59" t="s">
        <v>218</v>
      </c>
      <c r="DN59">
        <f t="shared" si="215"/>
        <v>3.4755134281200632E-2</v>
      </c>
      <c r="DO59">
        <v>219</v>
      </c>
      <c r="DP59">
        <v>82</v>
      </c>
      <c r="DQ59">
        <v>28</v>
      </c>
      <c r="DR59">
        <v>230</v>
      </c>
      <c r="DS59">
        <v>533</v>
      </c>
      <c r="DT59" t="s">
        <v>218</v>
      </c>
      <c r="DU59">
        <v>0</v>
      </c>
      <c r="DV59">
        <v>421</v>
      </c>
      <c r="DW59">
        <v>38</v>
      </c>
      <c r="DX59">
        <v>79</v>
      </c>
      <c r="DY59">
        <v>232</v>
      </c>
      <c r="DZ59">
        <v>58</v>
      </c>
      <c r="EA59">
        <v>208</v>
      </c>
      <c r="EB59">
        <v>379</v>
      </c>
      <c r="EC59">
        <v>50</v>
      </c>
      <c r="ED59">
        <f t="shared" si="216"/>
        <v>1102</v>
      </c>
      <c r="EE59">
        <f t="shared" si="217"/>
        <v>0.1987295825771325</v>
      </c>
      <c r="EF59">
        <f t="shared" si="217"/>
        <v>7.441016333938294E-2</v>
      </c>
      <c r="EG59">
        <f t="shared" si="231"/>
        <v>0.20871143375680581</v>
      </c>
      <c r="EH59">
        <f t="shared" si="231"/>
        <v>0.48366606170598914</v>
      </c>
      <c r="EI59" t="s">
        <v>218</v>
      </c>
      <c r="EJ59">
        <f t="shared" si="219"/>
        <v>3.4482758620689655E-2</v>
      </c>
      <c r="EP59" t="s">
        <v>218</v>
      </c>
      <c r="EZ59">
        <f t="shared" si="220"/>
        <v>0</v>
      </c>
      <c r="FA59" t="e">
        <f t="shared" si="221"/>
        <v>#DIV/0!</v>
      </c>
      <c r="FB59" t="e">
        <f t="shared" si="221"/>
        <v>#DIV/0!</v>
      </c>
      <c r="FC59" t="e">
        <f t="shared" si="232"/>
        <v>#DIV/0!</v>
      </c>
      <c r="FD59" t="e">
        <f t="shared" si="232"/>
        <v>#DIV/0!</v>
      </c>
      <c r="FE59" t="s">
        <v>218</v>
      </c>
      <c r="FF59" t="e">
        <f t="shared" si="223"/>
        <v>#DIV/0!</v>
      </c>
      <c r="FG59">
        <v>36.9</v>
      </c>
      <c r="FH59">
        <v>83</v>
      </c>
      <c r="FI59">
        <v>3.1E-2</v>
      </c>
      <c r="FJ59">
        <v>66929</v>
      </c>
      <c r="FK59">
        <v>0.158</v>
      </c>
      <c r="FL59">
        <v>0.90149999999999997</v>
      </c>
      <c r="FM59">
        <v>0.18629999999999999</v>
      </c>
      <c r="FN59">
        <v>0.16789999999999999</v>
      </c>
      <c r="FO59">
        <v>0.23200000000000001</v>
      </c>
      <c r="FP59">
        <v>40</v>
      </c>
      <c r="FQ59">
        <v>23</v>
      </c>
      <c r="FR59">
        <v>71</v>
      </c>
      <c r="FS59">
        <v>115</v>
      </c>
      <c r="FT59" t="s">
        <v>218</v>
      </c>
      <c r="FU59">
        <v>19</v>
      </c>
      <c r="FV59">
        <f t="shared" si="116"/>
        <v>268</v>
      </c>
      <c r="FW59" s="12">
        <f t="shared" si="117"/>
        <v>0.14925373134328357</v>
      </c>
      <c r="FX59" s="12">
        <f t="shared" si="118"/>
        <v>8.5820895522388058E-2</v>
      </c>
      <c r="FY59" s="12">
        <f t="shared" si="119"/>
        <v>0.26492537313432835</v>
      </c>
      <c r="FZ59" s="12">
        <f t="shared" si="120"/>
        <v>0.42910447761194032</v>
      </c>
      <c r="GA59" t="s">
        <v>218</v>
      </c>
      <c r="GB59" s="12">
        <f t="shared" si="121"/>
        <v>7.0895522388059698E-2</v>
      </c>
      <c r="GC59">
        <v>35</v>
      </c>
      <c r="GD59">
        <v>20</v>
      </c>
      <c r="GE59">
        <v>65</v>
      </c>
      <c r="GF59">
        <v>148</v>
      </c>
      <c r="GG59" t="s">
        <v>218</v>
      </c>
      <c r="GH59">
        <v>11</v>
      </c>
      <c r="GI59">
        <f t="shared" si="122"/>
        <v>279</v>
      </c>
      <c r="GJ59">
        <f t="shared" si="123"/>
        <v>0.12544802867383512</v>
      </c>
      <c r="GK59">
        <f t="shared" si="124"/>
        <v>7.1684587813620068E-2</v>
      </c>
      <c r="GL59">
        <f t="shared" si="125"/>
        <v>0.23297491039426524</v>
      </c>
      <c r="GM59">
        <f t="shared" si="126"/>
        <v>0.53046594982078854</v>
      </c>
      <c r="GN59" t="s">
        <v>218</v>
      </c>
      <c r="GO59">
        <f t="shared" si="127"/>
        <v>3.9426523297491037E-2</v>
      </c>
      <c r="GP59">
        <v>45</v>
      </c>
      <c r="GQ59">
        <v>25</v>
      </c>
      <c r="GR59">
        <v>76</v>
      </c>
      <c r="GS59">
        <v>82</v>
      </c>
      <c r="GT59" t="s">
        <v>218</v>
      </c>
      <c r="GU59">
        <v>27</v>
      </c>
      <c r="GV59">
        <f t="shared" si="128"/>
        <v>255</v>
      </c>
      <c r="GW59">
        <f t="shared" si="129"/>
        <v>0.17647058823529413</v>
      </c>
      <c r="GX59">
        <f t="shared" si="130"/>
        <v>9.8039215686274508E-2</v>
      </c>
      <c r="GY59">
        <f t="shared" si="131"/>
        <v>0.29803921568627451</v>
      </c>
      <c r="GZ59">
        <f t="shared" si="132"/>
        <v>0.32156862745098042</v>
      </c>
      <c r="HA59" t="s">
        <v>218</v>
      </c>
      <c r="HB59">
        <f t="shared" si="133"/>
        <v>0.10588235294117647</v>
      </c>
    </row>
    <row r="60" spans="1:210">
      <c r="A60" t="s">
        <v>354</v>
      </c>
      <c r="B60" t="s">
        <v>214</v>
      </c>
      <c r="C60" t="s">
        <v>355</v>
      </c>
      <c r="D60" t="s">
        <v>356</v>
      </c>
      <c r="E60" t="s">
        <v>357</v>
      </c>
      <c r="F60">
        <v>57</v>
      </c>
      <c r="G60">
        <v>108</v>
      </c>
      <c r="H60">
        <v>101</v>
      </c>
      <c r="I60">
        <v>35</v>
      </c>
      <c r="J60">
        <v>334</v>
      </c>
      <c r="K60" t="s">
        <v>218</v>
      </c>
      <c r="L60">
        <v>312</v>
      </c>
      <c r="M60">
        <f t="shared" si="115"/>
        <v>534</v>
      </c>
      <c r="N60">
        <f t="shared" si="194"/>
        <v>0.10674157303370786</v>
      </c>
      <c r="O60">
        <f t="shared" si="194"/>
        <v>0.20224719101123595</v>
      </c>
      <c r="P60">
        <f t="shared" si="224"/>
        <v>6.5543071161048683E-2</v>
      </c>
      <c r="Q60">
        <f t="shared" si="224"/>
        <v>0.62546816479400746</v>
      </c>
      <c r="R60" t="s">
        <v>218</v>
      </c>
      <c r="S60">
        <v>52</v>
      </c>
      <c r="T60">
        <v>90</v>
      </c>
      <c r="U60">
        <v>85</v>
      </c>
      <c r="V60">
        <v>28</v>
      </c>
      <c r="W60">
        <v>360</v>
      </c>
      <c r="X60" t="s">
        <v>218</v>
      </c>
      <c r="Y60">
        <v>0</v>
      </c>
      <c r="Z60">
        <v>289</v>
      </c>
      <c r="AA60">
        <f t="shared" si="196"/>
        <v>530</v>
      </c>
      <c r="AB60">
        <f t="shared" si="197"/>
        <v>9.8113207547169817E-2</v>
      </c>
      <c r="AC60">
        <f t="shared" si="197"/>
        <v>0.16981132075471697</v>
      </c>
      <c r="AD60">
        <f t="shared" si="225"/>
        <v>5.2830188679245285E-2</v>
      </c>
      <c r="AE60">
        <f t="shared" si="225"/>
        <v>0.67924528301886788</v>
      </c>
      <c r="AF60" t="s">
        <v>218</v>
      </c>
      <c r="AG60">
        <v>50</v>
      </c>
      <c r="AH60">
        <v>84</v>
      </c>
      <c r="AI60">
        <v>69</v>
      </c>
      <c r="AJ60">
        <v>25</v>
      </c>
      <c r="AK60">
        <v>345</v>
      </c>
      <c r="AL60" t="s">
        <v>218</v>
      </c>
      <c r="AM60">
        <v>0</v>
      </c>
      <c r="AN60">
        <v>254</v>
      </c>
      <c r="AO60">
        <f t="shared" si="199"/>
        <v>504</v>
      </c>
      <c r="AP60">
        <f t="shared" si="200"/>
        <v>9.9206349206349201E-2</v>
      </c>
      <c r="AQ60">
        <f t="shared" si="200"/>
        <v>0.16666666666666666</v>
      </c>
      <c r="AR60">
        <f t="shared" si="226"/>
        <v>4.96031746031746E-2</v>
      </c>
      <c r="AS60">
        <f t="shared" si="226"/>
        <v>0.68452380952380953</v>
      </c>
      <c r="AT60" t="s">
        <v>218</v>
      </c>
      <c r="AU60">
        <v>55</v>
      </c>
      <c r="AV60">
        <v>104</v>
      </c>
      <c r="AW60">
        <v>97</v>
      </c>
      <c r="AX60">
        <v>27</v>
      </c>
      <c r="AY60">
        <v>338</v>
      </c>
      <c r="AZ60" t="s">
        <v>218</v>
      </c>
      <c r="BA60">
        <v>0</v>
      </c>
      <c r="BB60">
        <v>310</v>
      </c>
      <c r="BC60">
        <f t="shared" si="202"/>
        <v>524</v>
      </c>
      <c r="BD60">
        <f t="shared" si="203"/>
        <v>0.1049618320610687</v>
      </c>
      <c r="BE60">
        <f t="shared" si="203"/>
        <v>0.19847328244274809</v>
      </c>
      <c r="BF60">
        <f t="shared" si="227"/>
        <v>5.1526717557251911E-2</v>
      </c>
      <c r="BG60">
        <f t="shared" si="227"/>
        <v>0.64503816793893132</v>
      </c>
      <c r="BH60" t="s">
        <v>218</v>
      </c>
      <c r="BI60">
        <v>19</v>
      </c>
      <c r="BJ60">
        <v>19</v>
      </c>
      <c r="BK60">
        <v>18</v>
      </c>
      <c r="BL60">
        <v>15</v>
      </c>
      <c r="BM60">
        <v>173</v>
      </c>
      <c r="BN60" t="s">
        <v>218</v>
      </c>
      <c r="BO60">
        <v>0</v>
      </c>
      <c r="BP60">
        <v>170</v>
      </c>
      <c r="BQ60">
        <f t="shared" si="205"/>
        <v>226</v>
      </c>
      <c r="BR60">
        <f t="shared" si="206"/>
        <v>8.4070796460176997E-2</v>
      </c>
      <c r="BS60">
        <f t="shared" si="206"/>
        <v>8.4070796460176997E-2</v>
      </c>
      <c r="BT60">
        <f t="shared" si="228"/>
        <v>6.637168141592921E-2</v>
      </c>
      <c r="BU60">
        <f t="shared" si="228"/>
        <v>0.76548672566371678</v>
      </c>
      <c r="BV60" t="s">
        <v>218</v>
      </c>
      <c r="BW60">
        <v>36</v>
      </c>
      <c r="BX60">
        <v>71</v>
      </c>
      <c r="BY60">
        <v>60</v>
      </c>
      <c r="BZ60">
        <v>31</v>
      </c>
      <c r="CA60">
        <v>290</v>
      </c>
      <c r="CB60" t="s">
        <v>218</v>
      </c>
      <c r="CC60">
        <v>0</v>
      </c>
      <c r="CD60">
        <v>290</v>
      </c>
      <c r="CE60">
        <v>0</v>
      </c>
      <c r="CF60">
        <v>11</v>
      </c>
      <c r="CG60">
        <v>41</v>
      </c>
      <c r="CH60">
        <v>69</v>
      </c>
      <c r="CI60">
        <v>16</v>
      </c>
      <c r="CJ60">
        <v>305</v>
      </c>
      <c r="CK60">
        <v>4</v>
      </c>
      <c r="CL60">
        <f t="shared" si="208"/>
        <v>428</v>
      </c>
      <c r="CM60">
        <f t="shared" si="209"/>
        <v>8.4112149532710276E-2</v>
      </c>
      <c r="CN60">
        <f t="shared" si="209"/>
        <v>0.16588785046728971</v>
      </c>
      <c r="CO60">
        <f t="shared" si="229"/>
        <v>7.2429906542056069E-2</v>
      </c>
      <c r="CP60">
        <f t="shared" si="229"/>
        <v>0.67757009345794394</v>
      </c>
      <c r="CQ60" t="s">
        <v>218</v>
      </c>
      <c r="CR60">
        <f t="shared" si="211"/>
        <v>0</v>
      </c>
      <c r="CS60">
        <v>34</v>
      </c>
      <c r="CT60">
        <v>45</v>
      </c>
      <c r="CU60">
        <v>35</v>
      </c>
      <c r="CV60">
        <v>12</v>
      </c>
      <c r="CW60">
        <v>280</v>
      </c>
      <c r="CX60" t="s">
        <v>218</v>
      </c>
      <c r="CY60">
        <v>0</v>
      </c>
      <c r="CZ60">
        <v>256</v>
      </c>
      <c r="DA60">
        <v>0</v>
      </c>
      <c r="DB60">
        <v>5</v>
      </c>
      <c r="DC60">
        <v>34</v>
      </c>
      <c r="DD60">
        <v>45</v>
      </c>
      <c r="DE60">
        <v>10</v>
      </c>
      <c r="DF60">
        <v>270</v>
      </c>
      <c r="DG60">
        <v>0</v>
      </c>
      <c r="DH60">
        <f t="shared" si="212"/>
        <v>371</v>
      </c>
      <c r="DI60">
        <f t="shared" si="213"/>
        <v>9.1644204851752023E-2</v>
      </c>
      <c r="DJ60">
        <f t="shared" si="213"/>
        <v>0.12129380053908356</v>
      </c>
      <c r="DK60">
        <f t="shared" si="230"/>
        <v>3.2345013477088951E-2</v>
      </c>
      <c r="DL60">
        <f t="shared" si="230"/>
        <v>0.75471698113207553</v>
      </c>
      <c r="DM60" t="s">
        <v>218</v>
      </c>
      <c r="DN60">
        <f t="shared" si="215"/>
        <v>0</v>
      </c>
      <c r="DO60">
        <v>42</v>
      </c>
      <c r="DP60">
        <v>41</v>
      </c>
      <c r="DQ60">
        <v>33</v>
      </c>
      <c r="DR60">
        <v>14</v>
      </c>
      <c r="DS60">
        <v>357</v>
      </c>
      <c r="DT60" t="s">
        <v>218</v>
      </c>
      <c r="DU60">
        <v>0</v>
      </c>
      <c r="DV60">
        <v>336</v>
      </c>
      <c r="DW60">
        <v>0</v>
      </c>
      <c r="DX60">
        <v>11</v>
      </c>
      <c r="DY60">
        <v>55</v>
      </c>
      <c r="DZ60">
        <v>41</v>
      </c>
      <c r="EA60">
        <v>16</v>
      </c>
      <c r="EB60">
        <v>336</v>
      </c>
      <c r="EC60">
        <v>0</v>
      </c>
      <c r="ED60">
        <f t="shared" si="216"/>
        <v>454</v>
      </c>
      <c r="EE60">
        <f t="shared" si="217"/>
        <v>9.2511013215859028E-2</v>
      </c>
      <c r="EF60">
        <f t="shared" si="217"/>
        <v>9.0308370044052858E-2</v>
      </c>
      <c r="EG60">
        <f t="shared" si="231"/>
        <v>3.0837004405286344E-2</v>
      </c>
      <c r="EH60">
        <f t="shared" si="231"/>
        <v>0.78634361233480177</v>
      </c>
      <c r="EI60" t="s">
        <v>218</v>
      </c>
      <c r="EJ60">
        <f t="shared" si="219"/>
        <v>0</v>
      </c>
      <c r="EK60">
        <v>37</v>
      </c>
      <c r="EL60">
        <v>77</v>
      </c>
      <c r="EM60">
        <v>59</v>
      </c>
      <c r="EN60">
        <v>29</v>
      </c>
      <c r="EO60">
        <v>383</v>
      </c>
      <c r="EP60" t="s">
        <v>218</v>
      </c>
      <c r="EQ60">
        <v>0</v>
      </c>
      <c r="ER60">
        <v>368</v>
      </c>
      <c r="ES60">
        <v>2</v>
      </c>
      <c r="EU60">
        <v>58</v>
      </c>
      <c r="EV60">
        <v>71</v>
      </c>
      <c r="EW60">
        <v>27</v>
      </c>
      <c r="EX60">
        <v>365</v>
      </c>
      <c r="EY60">
        <v>2</v>
      </c>
      <c r="EZ60">
        <f t="shared" si="220"/>
        <v>528</v>
      </c>
      <c r="FA60">
        <f t="shared" si="221"/>
        <v>7.0075757575757569E-2</v>
      </c>
      <c r="FB60">
        <f t="shared" si="221"/>
        <v>0.14583333333333334</v>
      </c>
      <c r="FC60">
        <f t="shared" si="232"/>
        <v>5.4924242424242424E-2</v>
      </c>
      <c r="FD60">
        <f t="shared" si="232"/>
        <v>0.72537878787878785</v>
      </c>
      <c r="FE60" t="s">
        <v>218</v>
      </c>
      <c r="FF60">
        <f t="shared" si="223"/>
        <v>3.787878787878788E-3</v>
      </c>
      <c r="FG60">
        <v>25.5</v>
      </c>
      <c r="FH60">
        <v>68</v>
      </c>
      <c r="FI60">
        <v>1.15E-2</v>
      </c>
      <c r="FJ60">
        <v>97849</v>
      </c>
      <c r="FK60">
        <v>7.2999999999999995E-2</v>
      </c>
      <c r="FL60">
        <v>0.90129999999999999</v>
      </c>
      <c r="FM60">
        <v>0.20019999999999999</v>
      </c>
      <c r="FN60">
        <v>0.17910000000000001</v>
      </c>
      <c r="FO60">
        <v>0.22459999999999999</v>
      </c>
      <c r="FP60">
        <v>41</v>
      </c>
      <c r="FQ60">
        <v>125</v>
      </c>
      <c r="FR60">
        <v>31</v>
      </c>
      <c r="FS60">
        <v>319</v>
      </c>
      <c r="FT60" t="s">
        <v>218</v>
      </c>
      <c r="FU60">
        <v>33</v>
      </c>
      <c r="FV60">
        <f t="shared" si="116"/>
        <v>549</v>
      </c>
      <c r="FW60" s="12">
        <f t="shared" si="117"/>
        <v>7.4681238615664849E-2</v>
      </c>
      <c r="FX60" s="12">
        <f t="shared" si="118"/>
        <v>0.22768670309653916</v>
      </c>
      <c r="FY60" s="12">
        <f t="shared" si="119"/>
        <v>5.6466302367941715E-2</v>
      </c>
      <c r="FZ60" s="12">
        <f t="shared" si="120"/>
        <v>0.58105646630236796</v>
      </c>
      <c r="GA60" t="s">
        <v>218</v>
      </c>
      <c r="GB60" s="12">
        <f t="shared" si="121"/>
        <v>6.0109289617486336E-2</v>
      </c>
      <c r="GC60">
        <v>31</v>
      </c>
      <c r="GD60">
        <v>127</v>
      </c>
      <c r="GE60">
        <v>20</v>
      </c>
      <c r="GF60">
        <v>332</v>
      </c>
      <c r="GG60" t="s">
        <v>218</v>
      </c>
      <c r="GH60">
        <v>33</v>
      </c>
      <c r="GI60">
        <f t="shared" si="122"/>
        <v>543</v>
      </c>
      <c r="GJ60">
        <f t="shared" si="123"/>
        <v>5.70902394106814E-2</v>
      </c>
      <c r="GK60">
        <f t="shared" si="124"/>
        <v>0.23388581952117865</v>
      </c>
      <c r="GL60">
        <f t="shared" si="125"/>
        <v>3.6832412523020261E-2</v>
      </c>
      <c r="GM60">
        <f t="shared" si="126"/>
        <v>0.61141804788213627</v>
      </c>
      <c r="GN60" t="s">
        <v>218</v>
      </c>
      <c r="GO60">
        <f t="shared" si="127"/>
        <v>6.0773480662983423E-2</v>
      </c>
      <c r="GP60">
        <v>50</v>
      </c>
      <c r="GQ60">
        <v>123</v>
      </c>
      <c r="GR60">
        <v>42</v>
      </c>
      <c r="GS60">
        <v>305</v>
      </c>
      <c r="GT60" t="s">
        <v>218</v>
      </c>
      <c r="GU60">
        <v>33</v>
      </c>
      <c r="GV60">
        <f t="shared" si="128"/>
        <v>553</v>
      </c>
      <c r="GW60">
        <f t="shared" si="129"/>
        <v>9.0415913200723327E-2</v>
      </c>
      <c r="GX60">
        <f t="shared" si="130"/>
        <v>0.22242314647377939</v>
      </c>
      <c r="GY60">
        <f t="shared" si="131"/>
        <v>7.5949367088607597E-2</v>
      </c>
      <c r="GZ60">
        <f t="shared" si="132"/>
        <v>0.55153707052441225</v>
      </c>
      <c r="HA60" t="s">
        <v>218</v>
      </c>
      <c r="HB60">
        <f t="shared" si="133"/>
        <v>5.9674502712477394E-2</v>
      </c>
    </row>
    <row r="61" spans="1:210">
      <c r="A61" t="s">
        <v>358</v>
      </c>
      <c r="B61" t="s">
        <v>281</v>
      </c>
      <c r="C61" t="s">
        <v>359</v>
      </c>
      <c r="D61" t="s">
        <v>239</v>
      </c>
      <c r="E61" t="s">
        <v>240</v>
      </c>
      <c r="K61" t="s">
        <v>218</v>
      </c>
      <c r="M61">
        <f t="shared" si="115"/>
        <v>0</v>
      </c>
      <c r="N61" t="e">
        <f t="shared" si="194"/>
        <v>#DIV/0!</v>
      </c>
      <c r="O61" t="e">
        <f t="shared" si="194"/>
        <v>#DIV/0!</v>
      </c>
      <c r="P61" t="e">
        <f t="shared" si="224"/>
        <v>#DIV/0!</v>
      </c>
      <c r="Q61" t="e">
        <f t="shared" si="224"/>
        <v>#DIV/0!</v>
      </c>
      <c r="R61" t="s">
        <v>218</v>
      </c>
      <c r="S61">
        <v>0</v>
      </c>
      <c r="T61">
        <v>0</v>
      </c>
      <c r="U61">
        <v>0</v>
      </c>
      <c r="V61">
        <v>20</v>
      </c>
      <c r="W61">
        <v>118</v>
      </c>
      <c r="X61" t="s">
        <v>218</v>
      </c>
      <c r="Y61">
        <v>0</v>
      </c>
      <c r="Z61">
        <v>111</v>
      </c>
      <c r="AA61">
        <f t="shared" si="196"/>
        <v>138</v>
      </c>
      <c r="AB61">
        <f t="shared" si="197"/>
        <v>0</v>
      </c>
      <c r="AC61">
        <f t="shared" si="197"/>
        <v>0</v>
      </c>
      <c r="AD61">
        <f t="shared" si="225"/>
        <v>0.14492753623188406</v>
      </c>
      <c r="AE61">
        <f t="shared" si="225"/>
        <v>0.85507246376811596</v>
      </c>
      <c r="AF61" t="s">
        <v>218</v>
      </c>
      <c r="AG61">
        <v>18</v>
      </c>
      <c r="AH61">
        <v>18</v>
      </c>
      <c r="AI61">
        <v>13</v>
      </c>
      <c r="AJ61">
        <v>170</v>
      </c>
      <c r="AK61">
        <v>261</v>
      </c>
      <c r="AL61" t="s">
        <v>218</v>
      </c>
      <c r="AM61">
        <v>0</v>
      </c>
      <c r="AN61">
        <v>216</v>
      </c>
      <c r="AO61">
        <f t="shared" si="199"/>
        <v>467</v>
      </c>
      <c r="AP61">
        <f t="shared" si="200"/>
        <v>3.8543897216274089E-2</v>
      </c>
      <c r="AQ61">
        <f t="shared" si="200"/>
        <v>3.8543897216274089E-2</v>
      </c>
      <c r="AR61">
        <f t="shared" si="226"/>
        <v>0.36402569593147749</v>
      </c>
      <c r="AS61">
        <f t="shared" si="226"/>
        <v>0.5588865096359743</v>
      </c>
      <c r="AT61" t="s">
        <v>218</v>
      </c>
      <c r="AU61">
        <v>23</v>
      </c>
      <c r="AV61">
        <v>14</v>
      </c>
      <c r="AW61">
        <v>4</v>
      </c>
      <c r="AX61">
        <v>187</v>
      </c>
      <c r="AY61">
        <v>277</v>
      </c>
      <c r="AZ61" t="s">
        <v>218</v>
      </c>
      <c r="BA61">
        <v>0</v>
      </c>
      <c r="BB61">
        <v>222</v>
      </c>
      <c r="BC61">
        <f t="shared" si="202"/>
        <v>501</v>
      </c>
      <c r="BD61">
        <f t="shared" si="203"/>
        <v>4.590818363273453E-2</v>
      </c>
      <c r="BE61">
        <f t="shared" si="203"/>
        <v>2.7944111776447105E-2</v>
      </c>
      <c r="BF61">
        <f t="shared" si="227"/>
        <v>0.37325349301397204</v>
      </c>
      <c r="BG61">
        <f t="shared" si="227"/>
        <v>0.55289421157684626</v>
      </c>
      <c r="BH61" t="s">
        <v>218</v>
      </c>
      <c r="BI61">
        <v>16</v>
      </c>
      <c r="BJ61">
        <v>7</v>
      </c>
      <c r="BK61">
        <v>2</v>
      </c>
      <c r="BL61">
        <v>145</v>
      </c>
      <c r="BM61">
        <v>271</v>
      </c>
      <c r="BN61" t="s">
        <v>218</v>
      </c>
      <c r="BO61">
        <v>0</v>
      </c>
      <c r="BP61">
        <v>243</v>
      </c>
      <c r="BQ61">
        <f t="shared" si="205"/>
        <v>439</v>
      </c>
      <c r="BR61">
        <f t="shared" si="206"/>
        <v>3.644646924829157E-2</v>
      </c>
      <c r="BS61">
        <f t="shared" si="206"/>
        <v>1.5945330296127564E-2</v>
      </c>
      <c r="BT61">
        <f t="shared" si="228"/>
        <v>0.33029612756264237</v>
      </c>
      <c r="BU61">
        <f t="shared" si="228"/>
        <v>0.61731207289293855</v>
      </c>
      <c r="BV61" t="s">
        <v>218</v>
      </c>
      <c r="BW61">
        <v>31</v>
      </c>
      <c r="BX61">
        <v>9</v>
      </c>
      <c r="BY61">
        <v>1</v>
      </c>
      <c r="BZ61">
        <v>143</v>
      </c>
      <c r="CA61">
        <v>331</v>
      </c>
      <c r="CB61" t="s">
        <v>218</v>
      </c>
      <c r="CC61">
        <v>0</v>
      </c>
      <c r="CD61">
        <v>317</v>
      </c>
      <c r="CE61">
        <v>0</v>
      </c>
      <c r="CF61">
        <v>38</v>
      </c>
      <c r="CG61">
        <v>23</v>
      </c>
      <c r="CH61">
        <v>29</v>
      </c>
      <c r="CI61">
        <v>179</v>
      </c>
      <c r="CJ61">
        <v>271</v>
      </c>
      <c r="CK61">
        <v>7</v>
      </c>
      <c r="CL61">
        <f t="shared" si="208"/>
        <v>514</v>
      </c>
      <c r="CM61">
        <f t="shared" si="209"/>
        <v>6.0311284046692608E-2</v>
      </c>
      <c r="CN61">
        <f t="shared" si="209"/>
        <v>1.7509727626459144E-2</v>
      </c>
      <c r="CO61">
        <f t="shared" si="229"/>
        <v>0.27821011673151752</v>
      </c>
      <c r="CP61">
        <f t="shared" si="229"/>
        <v>0.64396887159533078</v>
      </c>
      <c r="CQ61" t="s">
        <v>218</v>
      </c>
      <c r="CR61">
        <f t="shared" si="211"/>
        <v>0</v>
      </c>
      <c r="CX61" t="s">
        <v>218</v>
      </c>
      <c r="DH61">
        <f t="shared" si="212"/>
        <v>0</v>
      </c>
      <c r="DI61" t="e">
        <f t="shared" si="213"/>
        <v>#DIV/0!</v>
      </c>
      <c r="DJ61" t="e">
        <f t="shared" si="213"/>
        <v>#DIV/0!</v>
      </c>
      <c r="DK61" t="e">
        <f t="shared" si="230"/>
        <v>#DIV/0!</v>
      </c>
      <c r="DL61" t="e">
        <f t="shared" si="230"/>
        <v>#DIV/0!</v>
      </c>
      <c r="DM61" t="s">
        <v>218</v>
      </c>
      <c r="DN61" t="e">
        <f t="shared" si="215"/>
        <v>#DIV/0!</v>
      </c>
      <c r="DT61" t="s">
        <v>218</v>
      </c>
      <c r="ED61">
        <f t="shared" si="216"/>
        <v>0</v>
      </c>
      <c r="EE61" t="e">
        <f t="shared" si="217"/>
        <v>#DIV/0!</v>
      </c>
      <c r="EF61" t="e">
        <f t="shared" si="217"/>
        <v>#DIV/0!</v>
      </c>
      <c r="EG61" t="e">
        <f t="shared" si="231"/>
        <v>#DIV/0!</v>
      </c>
      <c r="EH61" t="e">
        <f t="shared" si="231"/>
        <v>#DIV/0!</v>
      </c>
      <c r="EI61" t="s">
        <v>218</v>
      </c>
      <c r="EJ61" t="e">
        <f t="shared" si="219"/>
        <v>#DIV/0!</v>
      </c>
      <c r="EP61" t="s">
        <v>218</v>
      </c>
      <c r="EZ61">
        <f t="shared" si="220"/>
        <v>0</v>
      </c>
      <c r="FA61" t="e">
        <f t="shared" si="221"/>
        <v>#DIV/0!</v>
      </c>
      <c r="FB61" t="e">
        <f t="shared" si="221"/>
        <v>#DIV/0!</v>
      </c>
      <c r="FC61" t="e">
        <f t="shared" si="232"/>
        <v>#DIV/0!</v>
      </c>
      <c r="FD61" t="e">
        <f t="shared" si="232"/>
        <v>#DIV/0!</v>
      </c>
      <c r="FE61" t="s">
        <v>218</v>
      </c>
      <c r="FF61" t="e">
        <f t="shared" si="223"/>
        <v>#DIV/0!</v>
      </c>
      <c r="FG61">
        <v>63.7</v>
      </c>
      <c r="FH61">
        <v>78</v>
      </c>
      <c r="FI61">
        <v>5.1499999999999997E-2</v>
      </c>
      <c r="FJ61">
        <v>69761</v>
      </c>
      <c r="FK61">
        <v>9.4700000000000006E-2</v>
      </c>
      <c r="FL61">
        <v>0.87860000000000005</v>
      </c>
      <c r="FM61">
        <v>0.15989999999999999</v>
      </c>
      <c r="FN61">
        <v>0.1132</v>
      </c>
      <c r="FO61">
        <v>0.20480000000000001</v>
      </c>
      <c r="FP61">
        <v>0</v>
      </c>
      <c r="FQ61">
        <v>0</v>
      </c>
      <c r="FR61">
        <v>0</v>
      </c>
      <c r="FS61">
        <v>0</v>
      </c>
      <c r="FT61" t="s">
        <v>218</v>
      </c>
      <c r="FU61">
        <v>0</v>
      </c>
      <c r="FV61">
        <f t="shared" si="116"/>
        <v>0</v>
      </c>
      <c r="FW61" s="12" t="e">
        <f t="shared" si="117"/>
        <v>#DIV/0!</v>
      </c>
      <c r="FX61" s="12" t="e">
        <f t="shared" si="118"/>
        <v>#DIV/0!</v>
      </c>
      <c r="FY61" s="12" t="e">
        <f t="shared" si="119"/>
        <v>#DIV/0!</v>
      </c>
      <c r="FZ61" s="12" t="e">
        <f t="shared" si="120"/>
        <v>#DIV/0!</v>
      </c>
      <c r="GA61" t="s">
        <v>218</v>
      </c>
      <c r="GB61" s="12" t="e">
        <f t="shared" si="121"/>
        <v>#DIV/0!</v>
      </c>
      <c r="GC61">
        <v>0</v>
      </c>
      <c r="GD61">
        <v>0</v>
      </c>
      <c r="GE61">
        <v>0</v>
      </c>
      <c r="GF61">
        <v>0</v>
      </c>
      <c r="GG61" t="s">
        <v>218</v>
      </c>
      <c r="GH61">
        <v>0</v>
      </c>
      <c r="GI61">
        <f t="shared" si="122"/>
        <v>0</v>
      </c>
      <c r="GJ61" t="e">
        <f t="shared" si="123"/>
        <v>#DIV/0!</v>
      </c>
      <c r="GK61" t="e">
        <f t="shared" si="124"/>
        <v>#DIV/0!</v>
      </c>
      <c r="GL61" t="e">
        <f t="shared" si="125"/>
        <v>#DIV/0!</v>
      </c>
      <c r="GM61" t="e">
        <f t="shared" si="126"/>
        <v>#DIV/0!</v>
      </c>
      <c r="GN61" t="s">
        <v>218</v>
      </c>
      <c r="GO61" t="e">
        <f t="shared" si="127"/>
        <v>#DIV/0!</v>
      </c>
      <c r="GP61">
        <v>0</v>
      </c>
      <c r="GQ61">
        <v>0</v>
      </c>
      <c r="GR61">
        <v>0</v>
      </c>
      <c r="GS61">
        <v>0</v>
      </c>
      <c r="GT61" t="s">
        <v>218</v>
      </c>
      <c r="GU61">
        <v>0</v>
      </c>
      <c r="GV61">
        <f t="shared" si="128"/>
        <v>0</v>
      </c>
      <c r="GW61" t="e">
        <f t="shared" si="129"/>
        <v>#DIV/0!</v>
      </c>
      <c r="GX61" t="e">
        <f t="shared" si="130"/>
        <v>#DIV/0!</v>
      </c>
      <c r="GY61" t="e">
        <f t="shared" si="131"/>
        <v>#DIV/0!</v>
      </c>
      <c r="GZ61" t="e">
        <f t="shared" si="132"/>
        <v>#DIV/0!</v>
      </c>
      <c r="HA61" t="s">
        <v>218</v>
      </c>
      <c r="HB61" t="e">
        <f t="shared" si="133"/>
        <v>#DIV/0!</v>
      </c>
    </row>
    <row r="62" spans="1:210">
      <c r="A62" t="s">
        <v>360</v>
      </c>
      <c r="B62" t="s">
        <v>281</v>
      </c>
      <c r="C62" t="s">
        <v>361</v>
      </c>
      <c r="D62" t="s">
        <v>239</v>
      </c>
      <c r="E62" t="s">
        <v>240</v>
      </c>
      <c r="K62" t="s">
        <v>218</v>
      </c>
      <c r="M62">
        <f t="shared" si="115"/>
        <v>0</v>
      </c>
      <c r="N62" t="e">
        <f t="shared" si="194"/>
        <v>#DIV/0!</v>
      </c>
      <c r="O62" t="e">
        <f t="shared" si="194"/>
        <v>#DIV/0!</v>
      </c>
      <c r="P62" t="e">
        <f t="shared" si="224"/>
        <v>#DIV/0!</v>
      </c>
      <c r="Q62" t="e">
        <f t="shared" si="224"/>
        <v>#DIV/0!</v>
      </c>
      <c r="R62" t="s">
        <v>218</v>
      </c>
      <c r="X62" t="s">
        <v>218</v>
      </c>
      <c r="AA62">
        <f t="shared" si="196"/>
        <v>0</v>
      </c>
      <c r="AB62" t="e">
        <f t="shared" si="197"/>
        <v>#DIV/0!</v>
      </c>
      <c r="AC62" t="e">
        <f t="shared" si="197"/>
        <v>#DIV/0!</v>
      </c>
      <c r="AD62" t="e">
        <f t="shared" si="225"/>
        <v>#DIV/0!</v>
      </c>
      <c r="AE62" t="e">
        <f t="shared" si="225"/>
        <v>#DIV/0!</v>
      </c>
      <c r="AF62" t="s">
        <v>218</v>
      </c>
      <c r="AL62" t="s">
        <v>218</v>
      </c>
      <c r="AO62">
        <f t="shared" si="199"/>
        <v>0</v>
      </c>
      <c r="AP62" t="e">
        <f t="shared" si="200"/>
        <v>#DIV/0!</v>
      </c>
      <c r="AQ62" t="e">
        <f t="shared" si="200"/>
        <v>#DIV/0!</v>
      </c>
      <c r="AR62" t="e">
        <f t="shared" si="226"/>
        <v>#DIV/0!</v>
      </c>
      <c r="AS62" t="e">
        <f t="shared" si="226"/>
        <v>#DIV/0!</v>
      </c>
      <c r="AT62" t="s">
        <v>218</v>
      </c>
      <c r="AZ62" t="s">
        <v>218</v>
      </c>
      <c r="BC62">
        <f t="shared" si="202"/>
        <v>0</v>
      </c>
      <c r="BD62" t="e">
        <f t="shared" si="203"/>
        <v>#DIV/0!</v>
      </c>
      <c r="BE62" t="e">
        <f t="shared" si="203"/>
        <v>#DIV/0!</v>
      </c>
      <c r="BF62" t="e">
        <f t="shared" si="227"/>
        <v>#DIV/0!</v>
      </c>
      <c r="BG62" t="e">
        <f t="shared" si="227"/>
        <v>#DIV/0!</v>
      </c>
      <c r="BH62" t="s">
        <v>218</v>
      </c>
      <c r="BN62" t="s">
        <v>218</v>
      </c>
      <c r="BQ62">
        <f t="shared" si="205"/>
        <v>0</v>
      </c>
      <c r="BR62" t="e">
        <f t="shared" si="206"/>
        <v>#DIV/0!</v>
      </c>
      <c r="BS62" t="e">
        <f t="shared" si="206"/>
        <v>#DIV/0!</v>
      </c>
      <c r="BT62" t="e">
        <f t="shared" si="228"/>
        <v>#DIV/0!</v>
      </c>
      <c r="BU62" t="e">
        <f t="shared" si="228"/>
        <v>#DIV/0!</v>
      </c>
      <c r="BV62" t="s">
        <v>218</v>
      </c>
      <c r="CB62" t="s">
        <v>218</v>
      </c>
      <c r="CL62">
        <f t="shared" si="208"/>
        <v>0</v>
      </c>
      <c r="CM62" t="e">
        <f t="shared" si="209"/>
        <v>#DIV/0!</v>
      </c>
      <c r="CN62" t="e">
        <f t="shared" si="209"/>
        <v>#DIV/0!</v>
      </c>
      <c r="CO62" t="e">
        <f t="shared" si="229"/>
        <v>#DIV/0!</v>
      </c>
      <c r="CP62" t="e">
        <f t="shared" si="229"/>
        <v>#DIV/0!</v>
      </c>
      <c r="CQ62" t="s">
        <v>218</v>
      </c>
      <c r="CR62" t="e">
        <f t="shared" si="211"/>
        <v>#DIV/0!</v>
      </c>
      <c r="CX62" t="s">
        <v>218</v>
      </c>
      <c r="DH62">
        <f t="shared" si="212"/>
        <v>0</v>
      </c>
      <c r="DI62" t="e">
        <f t="shared" si="213"/>
        <v>#DIV/0!</v>
      </c>
      <c r="DJ62" t="e">
        <f t="shared" si="213"/>
        <v>#DIV/0!</v>
      </c>
      <c r="DK62" t="e">
        <f t="shared" si="230"/>
        <v>#DIV/0!</v>
      </c>
      <c r="DL62" t="e">
        <f t="shared" si="230"/>
        <v>#DIV/0!</v>
      </c>
      <c r="DM62" t="s">
        <v>218</v>
      </c>
      <c r="DN62" t="e">
        <f t="shared" si="215"/>
        <v>#DIV/0!</v>
      </c>
      <c r="DT62" t="s">
        <v>218</v>
      </c>
      <c r="ED62">
        <f t="shared" si="216"/>
        <v>0</v>
      </c>
      <c r="EE62" t="e">
        <f t="shared" si="217"/>
        <v>#DIV/0!</v>
      </c>
      <c r="EF62" t="e">
        <f t="shared" si="217"/>
        <v>#DIV/0!</v>
      </c>
      <c r="EG62" t="e">
        <f t="shared" si="231"/>
        <v>#DIV/0!</v>
      </c>
      <c r="EH62" t="e">
        <f t="shared" si="231"/>
        <v>#DIV/0!</v>
      </c>
      <c r="EI62" t="s">
        <v>218</v>
      </c>
      <c r="EJ62" t="e">
        <f t="shared" si="219"/>
        <v>#DIV/0!</v>
      </c>
      <c r="EK62">
        <v>27</v>
      </c>
      <c r="EL62">
        <v>1</v>
      </c>
      <c r="EM62">
        <v>0</v>
      </c>
      <c r="EN62">
        <v>203</v>
      </c>
      <c r="EO62">
        <v>436</v>
      </c>
      <c r="EP62" t="s">
        <v>218</v>
      </c>
      <c r="EQ62">
        <v>0</v>
      </c>
      <c r="ER62">
        <v>409</v>
      </c>
      <c r="ES62">
        <v>1</v>
      </c>
      <c r="EU62">
        <v>27</v>
      </c>
      <c r="EV62">
        <v>1</v>
      </c>
      <c r="EW62">
        <v>195</v>
      </c>
      <c r="EX62">
        <v>396</v>
      </c>
      <c r="EY62">
        <v>12</v>
      </c>
      <c r="EZ62">
        <f t="shared" si="220"/>
        <v>668</v>
      </c>
      <c r="FA62">
        <f t="shared" si="221"/>
        <v>4.0419161676646706E-2</v>
      </c>
      <c r="FB62">
        <f t="shared" si="221"/>
        <v>1.4970059880239522E-3</v>
      </c>
      <c r="FC62">
        <f t="shared" si="232"/>
        <v>0.30389221556886226</v>
      </c>
      <c r="FD62">
        <f t="shared" si="232"/>
        <v>0.65269461077844315</v>
      </c>
      <c r="FE62" t="s">
        <v>218</v>
      </c>
      <c r="FF62">
        <f t="shared" si="223"/>
        <v>1.4970059880239522E-3</v>
      </c>
      <c r="FG62">
        <v>65</v>
      </c>
      <c r="FH62">
        <v>82</v>
      </c>
      <c r="FI62">
        <v>3.9600000000000003E-2</v>
      </c>
      <c r="FJ62">
        <v>71784</v>
      </c>
      <c r="FK62">
        <v>0.1016</v>
      </c>
      <c r="FL62">
        <v>0.85899999999999999</v>
      </c>
      <c r="FM62">
        <v>0.1542</v>
      </c>
      <c r="FN62">
        <v>0.1125</v>
      </c>
      <c r="FO62">
        <v>0.2011</v>
      </c>
      <c r="FP62">
        <v>0</v>
      </c>
      <c r="FQ62">
        <v>0</v>
      </c>
      <c r="FR62">
        <v>0</v>
      </c>
      <c r="FS62">
        <v>0</v>
      </c>
      <c r="FT62" t="s">
        <v>218</v>
      </c>
      <c r="FU62">
        <v>0</v>
      </c>
      <c r="FV62">
        <f t="shared" si="116"/>
        <v>0</v>
      </c>
      <c r="FW62" s="12" t="e">
        <f t="shared" si="117"/>
        <v>#DIV/0!</v>
      </c>
      <c r="FX62" s="12" t="e">
        <f t="shared" si="118"/>
        <v>#DIV/0!</v>
      </c>
      <c r="FY62" s="12" t="e">
        <f t="shared" si="119"/>
        <v>#DIV/0!</v>
      </c>
      <c r="FZ62" s="12" t="e">
        <f t="shared" si="120"/>
        <v>#DIV/0!</v>
      </c>
      <c r="GA62" t="s">
        <v>218</v>
      </c>
      <c r="GB62" s="12" t="e">
        <f t="shared" si="121"/>
        <v>#DIV/0!</v>
      </c>
      <c r="GC62">
        <v>0</v>
      </c>
      <c r="GD62">
        <v>0</v>
      </c>
      <c r="GE62">
        <v>0</v>
      </c>
      <c r="GF62">
        <v>0</v>
      </c>
      <c r="GG62" t="s">
        <v>218</v>
      </c>
      <c r="GH62">
        <v>0</v>
      </c>
      <c r="GI62">
        <f t="shared" si="122"/>
        <v>0</v>
      </c>
      <c r="GJ62" t="e">
        <f t="shared" si="123"/>
        <v>#DIV/0!</v>
      </c>
      <c r="GK62" t="e">
        <f t="shared" si="124"/>
        <v>#DIV/0!</v>
      </c>
      <c r="GL62" t="e">
        <f t="shared" si="125"/>
        <v>#DIV/0!</v>
      </c>
      <c r="GM62" t="e">
        <f t="shared" si="126"/>
        <v>#DIV/0!</v>
      </c>
      <c r="GN62" t="s">
        <v>218</v>
      </c>
      <c r="GO62" t="e">
        <f t="shared" si="127"/>
        <v>#DIV/0!</v>
      </c>
      <c r="GP62">
        <v>0</v>
      </c>
      <c r="GQ62">
        <v>0</v>
      </c>
      <c r="GR62">
        <v>0</v>
      </c>
      <c r="GS62">
        <v>0</v>
      </c>
      <c r="GT62" t="s">
        <v>218</v>
      </c>
      <c r="GU62">
        <v>0</v>
      </c>
      <c r="GV62">
        <f t="shared" si="128"/>
        <v>0</v>
      </c>
      <c r="GW62" t="e">
        <f t="shared" si="129"/>
        <v>#DIV/0!</v>
      </c>
      <c r="GX62" t="e">
        <f t="shared" si="130"/>
        <v>#DIV/0!</v>
      </c>
      <c r="GY62" t="e">
        <f t="shared" si="131"/>
        <v>#DIV/0!</v>
      </c>
      <c r="GZ62" t="e">
        <f t="shared" si="132"/>
        <v>#DIV/0!</v>
      </c>
      <c r="HA62" t="s">
        <v>218</v>
      </c>
      <c r="HB62" t="e">
        <f t="shared" si="133"/>
        <v>#DIV/0!</v>
      </c>
    </row>
    <row r="63" spans="1:210">
      <c r="A63" t="s">
        <v>362</v>
      </c>
      <c r="B63" t="s">
        <v>281</v>
      </c>
      <c r="C63" t="s">
        <v>363</v>
      </c>
      <c r="D63" t="s">
        <v>239</v>
      </c>
      <c r="E63" t="s">
        <v>240</v>
      </c>
      <c r="K63" t="s">
        <v>218</v>
      </c>
      <c r="M63">
        <f t="shared" si="115"/>
        <v>0</v>
      </c>
      <c r="N63" t="e">
        <f>F63/$L63</f>
        <v>#DIV/0!</v>
      </c>
      <c r="O63" t="e">
        <f>G63/$L63</f>
        <v>#DIV/0!</v>
      </c>
      <c r="P63" t="e">
        <f>I63/$L63</f>
        <v>#DIV/0!</v>
      </c>
      <c r="Q63" t="e">
        <f>J63/$L63</f>
        <v>#DIV/0!</v>
      </c>
      <c r="R63" t="s">
        <v>218</v>
      </c>
      <c r="S63">
        <v>0</v>
      </c>
      <c r="T63">
        <v>0</v>
      </c>
      <c r="U63">
        <v>0</v>
      </c>
      <c r="V63">
        <v>6</v>
      </c>
      <c r="W63">
        <v>179</v>
      </c>
      <c r="X63" t="s">
        <v>218</v>
      </c>
      <c r="Y63">
        <v>0</v>
      </c>
      <c r="Z63">
        <v>118</v>
      </c>
      <c r="AA63">
        <f t="shared" si="196"/>
        <v>185</v>
      </c>
      <c r="AB63">
        <f>S63/$Z63</f>
        <v>0</v>
      </c>
      <c r="AC63">
        <f>T63/$Z63</f>
        <v>0</v>
      </c>
      <c r="AD63">
        <f>V63/$Z63</f>
        <v>5.0847457627118647E-2</v>
      </c>
      <c r="AE63">
        <f>W63/$Z63</f>
        <v>1.5169491525423728</v>
      </c>
      <c r="AF63" t="s">
        <v>218</v>
      </c>
      <c r="AL63" t="s">
        <v>218</v>
      </c>
      <c r="AO63">
        <f t="shared" si="199"/>
        <v>0</v>
      </c>
      <c r="AP63" t="e">
        <f>AG63/$AN63</f>
        <v>#DIV/0!</v>
      </c>
      <c r="AQ63" t="e">
        <f>AH63/$AN63</f>
        <v>#DIV/0!</v>
      </c>
      <c r="AR63" t="e">
        <f>AJ63/$AN63</f>
        <v>#DIV/0!</v>
      </c>
      <c r="AS63" t="e">
        <f>AK63/$AN63</f>
        <v>#DIV/0!</v>
      </c>
      <c r="AT63" t="s">
        <v>218</v>
      </c>
      <c r="AZ63" t="s">
        <v>218</v>
      </c>
      <c r="BC63">
        <f t="shared" si="202"/>
        <v>0</v>
      </c>
      <c r="BD63" t="e">
        <f>AU63/$BB63</f>
        <v>#DIV/0!</v>
      </c>
      <c r="BE63" t="e">
        <f>AV63/$BB63</f>
        <v>#DIV/0!</v>
      </c>
      <c r="BF63" t="e">
        <f>AX63/$BB63</f>
        <v>#DIV/0!</v>
      </c>
      <c r="BG63" t="e">
        <f>AY63/$BB63</f>
        <v>#DIV/0!</v>
      </c>
      <c r="BH63" t="s">
        <v>218</v>
      </c>
      <c r="BN63" t="s">
        <v>218</v>
      </c>
      <c r="BQ63">
        <f t="shared" si="205"/>
        <v>0</v>
      </c>
      <c r="BR63" t="e">
        <f>BI63/$BP63</f>
        <v>#DIV/0!</v>
      </c>
      <c r="BS63" t="e">
        <f>BJ63/$BP63</f>
        <v>#DIV/0!</v>
      </c>
      <c r="BT63" t="e">
        <f>BL63/$BP63</f>
        <v>#DIV/0!</v>
      </c>
      <c r="BU63" t="e">
        <f>BM63/$BP63</f>
        <v>#DIV/0!</v>
      </c>
      <c r="BV63" t="s">
        <v>218</v>
      </c>
      <c r="CB63" t="s">
        <v>218</v>
      </c>
      <c r="CL63">
        <f t="shared" si="208"/>
        <v>0</v>
      </c>
      <c r="CM63" t="e">
        <f>BW63/$CK63</f>
        <v>#DIV/0!</v>
      </c>
      <c r="CN63" t="e">
        <f>BX63/$CK63</f>
        <v>#DIV/0!</v>
      </c>
      <c r="CO63" t="e">
        <f>BZ63/$CK63</f>
        <v>#DIV/0!</v>
      </c>
      <c r="CP63" t="e">
        <f>CA63/$CK63</f>
        <v>#DIV/0!</v>
      </c>
      <c r="CQ63" t="s">
        <v>218</v>
      </c>
      <c r="CR63" t="e">
        <f>CE63/$CK63</f>
        <v>#DIV/0!</v>
      </c>
      <c r="CX63" t="s">
        <v>218</v>
      </c>
      <c r="DH63">
        <f t="shared" si="212"/>
        <v>0</v>
      </c>
      <c r="DI63" t="e">
        <f>CS63/$DG63</f>
        <v>#DIV/0!</v>
      </c>
      <c r="DJ63" t="e">
        <f>CT63/$DG63</f>
        <v>#DIV/0!</v>
      </c>
      <c r="DK63" t="e">
        <f>CV63/$DG63</f>
        <v>#DIV/0!</v>
      </c>
      <c r="DL63" t="e">
        <f>CW63/$DG63</f>
        <v>#DIV/0!</v>
      </c>
      <c r="DM63" t="s">
        <v>218</v>
      </c>
      <c r="DN63" t="e">
        <f>DA63/$DG63</f>
        <v>#DIV/0!</v>
      </c>
      <c r="DT63" t="s">
        <v>218</v>
      </c>
      <c r="ED63">
        <f t="shared" si="216"/>
        <v>0</v>
      </c>
      <c r="EE63" t="e">
        <f>DO63/$EC63</f>
        <v>#DIV/0!</v>
      </c>
      <c r="EF63" t="e">
        <f>DP63/$EC63</f>
        <v>#DIV/0!</v>
      </c>
      <c r="EG63" t="e">
        <f>DR63/$EC63</f>
        <v>#DIV/0!</v>
      </c>
      <c r="EH63" t="e">
        <f>DS63/$EC63</f>
        <v>#DIV/0!</v>
      </c>
      <c r="EI63" t="s">
        <v>218</v>
      </c>
      <c r="EJ63" t="e">
        <f>DW63/$EC63</f>
        <v>#DIV/0!</v>
      </c>
      <c r="EP63" t="s">
        <v>218</v>
      </c>
      <c r="EZ63">
        <f t="shared" si="220"/>
        <v>0</v>
      </c>
      <c r="FA63" t="e">
        <f>EK63/$EY63</f>
        <v>#DIV/0!</v>
      </c>
      <c r="FB63" t="e">
        <f>EL63/$EY63</f>
        <v>#DIV/0!</v>
      </c>
      <c r="FC63" t="e">
        <f>EN63/$EY63</f>
        <v>#DIV/0!</v>
      </c>
      <c r="FD63" t="e">
        <f>EO63/$EY63</f>
        <v>#DIV/0!</v>
      </c>
      <c r="FE63" t="s">
        <v>218</v>
      </c>
      <c r="FF63" t="e">
        <f>ES63/$EY63</f>
        <v>#DIV/0!</v>
      </c>
      <c r="FG63">
        <v>62.6</v>
      </c>
      <c r="FH63">
        <v>130</v>
      </c>
      <c r="FI63">
        <v>3.9800000000000002E-2</v>
      </c>
      <c r="FJ63">
        <v>55676</v>
      </c>
      <c r="FK63">
        <v>0.17319999999999999</v>
      </c>
      <c r="FL63">
        <v>0.84219999999999995</v>
      </c>
      <c r="FM63">
        <v>0.1741</v>
      </c>
      <c r="FN63">
        <v>0.14410000000000001</v>
      </c>
      <c r="FO63">
        <v>0.21129999999999999</v>
      </c>
      <c r="FP63">
        <v>0</v>
      </c>
      <c r="FQ63">
        <v>0</v>
      </c>
      <c r="FR63">
        <v>0</v>
      </c>
      <c r="FS63">
        <v>0</v>
      </c>
      <c r="FT63" t="s">
        <v>218</v>
      </c>
      <c r="FU63">
        <v>0</v>
      </c>
      <c r="FV63">
        <f t="shared" si="116"/>
        <v>0</v>
      </c>
      <c r="FW63" s="12" t="e">
        <f t="shared" si="117"/>
        <v>#DIV/0!</v>
      </c>
      <c r="FX63" s="12" t="e">
        <f t="shared" si="118"/>
        <v>#DIV/0!</v>
      </c>
      <c r="FY63" s="12" t="e">
        <f t="shared" si="119"/>
        <v>#DIV/0!</v>
      </c>
      <c r="FZ63" s="12" t="e">
        <f t="shared" si="120"/>
        <v>#DIV/0!</v>
      </c>
      <c r="GA63" t="s">
        <v>218</v>
      </c>
      <c r="GB63" s="12" t="e">
        <f t="shared" si="121"/>
        <v>#DIV/0!</v>
      </c>
      <c r="GC63">
        <v>0</v>
      </c>
      <c r="GD63">
        <v>0</v>
      </c>
      <c r="GE63">
        <v>0</v>
      </c>
      <c r="GF63">
        <v>0</v>
      </c>
      <c r="GG63" t="s">
        <v>218</v>
      </c>
      <c r="GH63">
        <v>0</v>
      </c>
      <c r="GI63">
        <f t="shared" si="122"/>
        <v>0</v>
      </c>
      <c r="GJ63" t="e">
        <f t="shared" si="123"/>
        <v>#DIV/0!</v>
      </c>
      <c r="GK63" t="e">
        <f t="shared" si="124"/>
        <v>#DIV/0!</v>
      </c>
      <c r="GL63" t="e">
        <f t="shared" si="125"/>
        <v>#DIV/0!</v>
      </c>
      <c r="GM63" t="e">
        <f t="shared" si="126"/>
        <v>#DIV/0!</v>
      </c>
      <c r="GN63" t="s">
        <v>218</v>
      </c>
      <c r="GO63" t="e">
        <f t="shared" si="127"/>
        <v>#DIV/0!</v>
      </c>
      <c r="GP63">
        <v>0</v>
      </c>
      <c r="GQ63">
        <v>0</v>
      </c>
      <c r="GR63">
        <v>0</v>
      </c>
      <c r="GS63">
        <v>0</v>
      </c>
      <c r="GT63" t="s">
        <v>218</v>
      </c>
      <c r="GU63">
        <v>0</v>
      </c>
      <c r="GV63">
        <f t="shared" si="128"/>
        <v>0</v>
      </c>
      <c r="GW63" t="e">
        <f t="shared" si="129"/>
        <v>#DIV/0!</v>
      </c>
      <c r="GX63" t="e">
        <f t="shared" si="130"/>
        <v>#DIV/0!</v>
      </c>
      <c r="GY63" t="e">
        <f t="shared" si="131"/>
        <v>#DIV/0!</v>
      </c>
      <c r="GZ63" t="e">
        <f t="shared" si="132"/>
        <v>#DIV/0!</v>
      </c>
      <c r="HA63" t="s">
        <v>218</v>
      </c>
      <c r="HB63" t="e">
        <f t="shared" si="133"/>
        <v>#DIV/0!</v>
      </c>
    </row>
    <row r="64" spans="1:210">
      <c r="A64" t="s">
        <v>364</v>
      </c>
      <c r="B64" t="s">
        <v>214</v>
      </c>
      <c r="C64" t="s">
        <v>365</v>
      </c>
      <c r="D64" t="s">
        <v>239</v>
      </c>
      <c r="E64" t="s">
        <v>240</v>
      </c>
      <c r="F64">
        <v>27</v>
      </c>
      <c r="G64">
        <v>13</v>
      </c>
      <c r="H64">
        <v>12</v>
      </c>
      <c r="I64">
        <v>341</v>
      </c>
      <c r="J64">
        <v>172</v>
      </c>
      <c r="K64" t="s">
        <v>218</v>
      </c>
      <c r="L64">
        <v>171</v>
      </c>
      <c r="M64">
        <f t="shared" si="115"/>
        <v>553</v>
      </c>
      <c r="N64">
        <f>F64/$M64</f>
        <v>4.8824593128390596E-2</v>
      </c>
      <c r="O64">
        <f>G64/$M64</f>
        <v>2.3508137432188065E-2</v>
      </c>
      <c r="P64">
        <f>I64/$M64</f>
        <v>0.6166365280289331</v>
      </c>
      <c r="Q64">
        <f>J64/$M64</f>
        <v>0.31103074141048825</v>
      </c>
      <c r="R64" t="s">
        <v>218</v>
      </c>
      <c r="S64">
        <v>11</v>
      </c>
      <c r="T64">
        <v>8</v>
      </c>
      <c r="U64">
        <v>6</v>
      </c>
      <c r="V64">
        <v>321</v>
      </c>
      <c r="W64">
        <v>231</v>
      </c>
      <c r="X64" t="s">
        <v>218</v>
      </c>
      <c r="Y64">
        <v>0</v>
      </c>
      <c r="Z64">
        <v>198</v>
      </c>
      <c r="AA64">
        <f t="shared" si="196"/>
        <v>571</v>
      </c>
      <c r="AB64">
        <f>S64/$AA64</f>
        <v>1.9264448336252189E-2</v>
      </c>
      <c r="AC64">
        <f>T64/$AA64</f>
        <v>1.4010507880910683E-2</v>
      </c>
      <c r="AD64">
        <f>V64/$AA64</f>
        <v>0.56217162872154114</v>
      </c>
      <c r="AE64">
        <f>W64/$AA64</f>
        <v>0.404553415061296</v>
      </c>
      <c r="AF64" t="s">
        <v>218</v>
      </c>
      <c r="AL64" t="s">
        <v>218</v>
      </c>
      <c r="AO64">
        <f t="shared" si="199"/>
        <v>0</v>
      </c>
      <c r="AP64" t="e">
        <f>AG64/$AO64</f>
        <v>#DIV/0!</v>
      </c>
      <c r="AQ64" t="e">
        <f>AH64/$AO64</f>
        <v>#DIV/0!</v>
      </c>
      <c r="AR64" t="e">
        <f>AJ64/$AO64</f>
        <v>#DIV/0!</v>
      </c>
      <c r="AS64" t="e">
        <f>AK64/$AO64</f>
        <v>#DIV/0!</v>
      </c>
      <c r="AT64" t="s">
        <v>218</v>
      </c>
      <c r="AU64">
        <v>15</v>
      </c>
      <c r="AV64">
        <v>5</v>
      </c>
      <c r="AW64">
        <v>5</v>
      </c>
      <c r="AX64">
        <v>348</v>
      </c>
      <c r="AY64">
        <v>274</v>
      </c>
      <c r="AZ64" t="s">
        <v>218</v>
      </c>
      <c r="BA64">
        <v>0</v>
      </c>
      <c r="BB64">
        <v>251</v>
      </c>
      <c r="BC64">
        <f t="shared" si="202"/>
        <v>642</v>
      </c>
      <c r="BD64">
        <f>AU64/$BC64</f>
        <v>2.336448598130841E-2</v>
      </c>
      <c r="BE64">
        <f>AV64/$BC64</f>
        <v>7.7881619937694704E-3</v>
      </c>
      <c r="BF64">
        <f>AX64/$BC64</f>
        <v>0.54205607476635509</v>
      </c>
      <c r="BG64">
        <f>AY64/$BC64</f>
        <v>0.42679127725856697</v>
      </c>
      <c r="BH64" t="s">
        <v>218</v>
      </c>
      <c r="BI64">
        <v>18</v>
      </c>
      <c r="BJ64">
        <v>1</v>
      </c>
      <c r="BK64">
        <v>1</v>
      </c>
      <c r="BL64">
        <v>371</v>
      </c>
      <c r="BM64">
        <v>348</v>
      </c>
      <c r="BN64" t="s">
        <v>218</v>
      </c>
      <c r="BO64">
        <v>0</v>
      </c>
      <c r="BP64">
        <v>339</v>
      </c>
      <c r="BQ64">
        <f t="shared" si="205"/>
        <v>738</v>
      </c>
      <c r="BR64">
        <f>BI64/$BQ64</f>
        <v>2.4390243902439025E-2</v>
      </c>
      <c r="BS64">
        <f>BJ64/$BQ64</f>
        <v>1.3550135501355014E-3</v>
      </c>
      <c r="BT64">
        <f>BL64/$BQ64</f>
        <v>0.50271002710027102</v>
      </c>
      <c r="BU64">
        <f>BM64/$BQ64</f>
        <v>0.47154471544715448</v>
      </c>
      <c r="BV64" t="s">
        <v>218</v>
      </c>
      <c r="BW64">
        <v>24</v>
      </c>
      <c r="BX64">
        <v>8</v>
      </c>
      <c r="BY64">
        <v>7</v>
      </c>
      <c r="BZ64">
        <v>432</v>
      </c>
      <c r="CA64">
        <v>300</v>
      </c>
      <c r="CB64" t="s">
        <v>218</v>
      </c>
      <c r="CC64">
        <v>0</v>
      </c>
      <c r="CD64">
        <v>298</v>
      </c>
      <c r="CE64">
        <v>4</v>
      </c>
      <c r="CF64">
        <v>82</v>
      </c>
      <c r="CG64">
        <v>23</v>
      </c>
      <c r="CH64">
        <v>9</v>
      </c>
      <c r="CI64">
        <v>434</v>
      </c>
      <c r="CJ64">
        <v>244</v>
      </c>
      <c r="CK64">
        <v>34</v>
      </c>
      <c r="CL64">
        <f t="shared" si="208"/>
        <v>768</v>
      </c>
      <c r="CM64">
        <f>BW64/$CL64</f>
        <v>3.125E-2</v>
      </c>
      <c r="CN64">
        <f>BX64/$CL64</f>
        <v>1.0416666666666666E-2</v>
      </c>
      <c r="CO64">
        <f>BZ64/$CL64</f>
        <v>0.5625</v>
      </c>
      <c r="CP64">
        <f>CA64/$CL64</f>
        <v>0.390625</v>
      </c>
      <c r="CQ64" t="s">
        <v>218</v>
      </c>
      <c r="CR64">
        <f>CE64/$CL64</f>
        <v>5.208333333333333E-3</v>
      </c>
      <c r="CS64">
        <v>15</v>
      </c>
      <c r="CT64">
        <v>4</v>
      </c>
      <c r="CU64">
        <v>4</v>
      </c>
      <c r="CV64">
        <v>390</v>
      </c>
      <c r="CW64">
        <v>277</v>
      </c>
      <c r="CX64" t="s">
        <v>218</v>
      </c>
      <c r="CY64">
        <v>0</v>
      </c>
      <c r="CZ64">
        <v>241</v>
      </c>
      <c r="DA64">
        <v>1</v>
      </c>
      <c r="DB64">
        <v>110</v>
      </c>
      <c r="DC64">
        <v>17</v>
      </c>
      <c r="DD64">
        <v>6</v>
      </c>
      <c r="DE64">
        <v>391</v>
      </c>
      <c r="DF64">
        <v>238</v>
      </c>
      <c r="DG64">
        <v>28</v>
      </c>
      <c r="DH64">
        <f t="shared" si="212"/>
        <v>687</v>
      </c>
      <c r="DI64">
        <f>CS64/$DH64</f>
        <v>2.1834061135371178E-2</v>
      </c>
      <c r="DJ64">
        <f>CT64/$DH64</f>
        <v>5.822416302765648E-3</v>
      </c>
      <c r="DK64">
        <f>CV64/$DH64</f>
        <v>0.56768558951965065</v>
      </c>
      <c r="DL64">
        <f>CW64/$DH64</f>
        <v>0.40320232896652108</v>
      </c>
      <c r="DM64" t="s">
        <v>218</v>
      </c>
      <c r="DN64">
        <f>DA64/$DH64</f>
        <v>1.455604075691412E-3</v>
      </c>
      <c r="DO64">
        <v>6</v>
      </c>
      <c r="DP64">
        <v>2</v>
      </c>
      <c r="DQ64">
        <v>1</v>
      </c>
      <c r="DR64">
        <v>276</v>
      </c>
      <c r="DS64">
        <v>149</v>
      </c>
      <c r="DT64" t="s">
        <v>218</v>
      </c>
      <c r="DU64">
        <v>0</v>
      </c>
      <c r="DV64">
        <v>130</v>
      </c>
      <c r="DW64">
        <v>5</v>
      </c>
      <c r="DX64">
        <v>92</v>
      </c>
      <c r="DY64">
        <v>5</v>
      </c>
      <c r="DZ64">
        <v>3</v>
      </c>
      <c r="EA64">
        <v>294</v>
      </c>
      <c r="EB64">
        <v>97</v>
      </c>
      <c r="EC64">
        <v>26</v>
      </c>
      <c r="ED64">
        <f t="shared" si="216"/>
        <v>438</v>
      </c>
      <c r="EE64">
        <f>DO64/$ED64</f>
        <v>1.3698630136986301E-2</v>
      </c>
      <c r="EF64">
        <f>DP64/$ED64</f>
        <v>4.5662100456621002E-3</v>
      </c>
      <c r="EG64">
        <f>DR64/$ED64</f>
        <v>0.63013698630136983</v>
      </c>
      <c r="EH64">
        <f>DS64/$ED64</f>
        <v>0.34018264840182649</v>
      </c>
      <c r="EI64" t="s">
        <v>218</v>
      </c>
      <c r="EJ64">
        <f>DW64/$ED64</f>
        <v>1.1415525114155251E-2</v>
      </c>
      <c r="EP64" t="s">
        <v>218</v>
      </c>
      <c r="EZ64">
        <f t="shared" si="220"/>
        <v>0</v>
      </c>
      <c r="FA64" t="e">
        <f>EK64/$EZ64</f>
        <v>#DIV/0!</v>
      </c>
      <c r="FB64" t="e">
        <f>EL64/$EZ64</f>
        <v>#DIV/0!</v>
      </c>
      <c r="FC64" t="e">
        <f>EN64/$EZ64</f>
        <v>#DIV/0!</v>
      </c>
      <c r="FD64" t="e">
        <f>EO64/$EZ64</f>
        <v>#DIV/0!</v>
      </c>
      <c r="FE64" t="s">
        <v>218</v>
      </c>
      <c r="FF64" t="e">
        <f>ES64/$EZ64</f>
        <v>#DIV/0!</v>
      </c>
      <c r="FG64">
        <v>58.2</v>
      </c>
      <c r="FH64">
        <v>105</v>
      </c>
      <c r="FI64">
        <v>3.44E-2</v>
      </c>
      <c r="FJ64">
        <v>55706</v>
      </c>
      <c r="FK64">
        <v>0.19289999999999999</v>
      </c>
      <c r="FL64">
        <v>0.85699999999999998</v>
      </c>
      <c r="FM64">
        <v>0.1736</v>
      </c>
      <c r="FN64">
        <v>0.14660000000000001</v>
      </c>
      <c r="FO64">
        <v>0.22020000000000001</v>
      </c>
      <c r="FP64">
        <v>11</v>
      </c>
      <c r="FQ64">
        <v>4</v>
      </c>
      <c r="FR64">
        <v>250</v>
      </c>
      <c r="FS64">
        <v>236</v>
      </c>
      <c r="FT64" t="s">
        <v>218</v>
      </c>
      <c r="FU64">
        <v>26</v>
      </c>
      <c r="FV64">
        <f t="shared" si="116"/>
        <v>527</v>
      </c>
      <c r="FW64" s="12">
        <f t="shared" si="117"/>
        <v>2.0872865275142316E-2</v>
      </c>
      <c r="FX64" s="12">
        <f t="shared" si="118"/>
        <v>7.5901328273244783E-3</v>
      </c>
      <c r="FY64" s="12">
        <f t="shared" si="119"/>
        <v>0.47438330170777987</v>
      </c>
      <c r="FZ64" s="12">
        <f t="shared" si="120"/>
        <v>0.44781783681214421</v>
      </c>
      <c r="GA64" t="s">
        <v>218</v>
      </c>
      <c r="GB64" s="12">
        <f t="shared" si="121"/>
        <v>4.9335863377609111E-2</v>
      </c>
      <c r="GC64">
        <v>9</v>
      </c>
      <c r="GD64">
        <v>4</v>
      </c>
      <c r="GE64">
        <v>240</v>
      </c>
      <c r="GF64">
        <v>264</v>
      </c>
      <c r="GG64" t="s">
        <v>218</v>
      </c>
      <c r="GH64">
        <v>7</v>
      </c>
      <c r="GI64">
        <f t="shared" si="122"/>
        <v>524</v>
      </c>
      <c r="GJ64">
        <f t="shared" si="123"/>
        <v>1.717557251908397E-2</v>
      </c>
      <c r="GK64">
        <f t="shared" si="124"/>
        <v>7.6335877862595417E-3</v>
      </c>
      <c r="GL64">
        <f t="shared" si="125"/>
        <v>0.4580152671755725</v>
      </c>
      <c r="GM64">
        <f t="shared" si="126"/>
        <v>0.50381679389312972</v>
      </c>
      <c r="GN64" t="s">
        <v>218</v>
      </c>
      <c r="GO64">
        <f t="shared" si="127"/>
        <v>1.3358778625954198E-2</v>
      </c>
      <c r="GP64">
        <v>12</v>
      </c>
      <c r="GQ64">
        <v>3</v>
      </c>
      <c r="GR64">
        <v>259</v>
      </c>
      <c r="GS64">
        <v>207</v>
      </c>
      <c r="GT64" t="s">
        <v>218</v>
      </c>
      <c r="GU64">
        <v>45</v>
      </c>
      <c r="GV64">
        <f t="shared" si="128"/>
        <v>526</v>
      </c>
      <c r="GW64">
        <f t="shared" si="129"/>
        <v>2.2813688212927757E-2</v>
      </c>
      <c r="GX64">
        <f t="shared" si="130"/>
        <v>5.7034220532319393E-3</v>
      </c>
      <c r="GY64">
        <f t="shared" si="131"/>
        <v>0.4923954372623574</v>
      </c>
      <c r="GZ64">
        <f t="shared" si="132"/>
        <v>0.39353612167300378</v>
      </c>
      <c r="HA64" t="s">
        <v>218</v>
      </c>
      <c r="HB64">
        <f t="shared" si="133"/>
        <v>8.5551330798479083E-2</v>
      </c>
    </row>
    <row r="65" spans="1:210">
      <c r="A65" t="s">
        <v>366</v>
      </c>
      <c r="B65" t="s">
        <v>228</v>
      </c>
      <c r="C65" t="s">
        <v>367</v>
      </c>
      <c r="D65" t="s">
        <v>239</v>
      </c>
      <c r="E65" t="s">
        <v>240</v>
      </c>
      <c r="F65">
        <v>21</v>
      </c>
      <c r="G65">
        <v>9</v>
      </c>
      <c r="H65">
        <v>1</v>
      </c>
      <c r="I65">
        <v>520</v>
      </c>
      <c r="J65">
        <v>527</v>
      </c>
      <c r="K65">
        <v>311</v>
      </c>
      <c r="L65">
        <v>432</v>
      </c>
      <c r="M65">
        <f t="shared" si="115"/>
        <v>1388</v>
      </c>
      <c r="N65">
        <f>F65/$M65</f>
        <v>1.5129682997118156E-2</v>
      </c>
      <c r="O65">
        <f>G65/$M65</f>
        <v>6.4841498559077811E-3</v>
      </c>
      <c r="P65">
        <f>I65/$M65</f>
        <v>0.37463976945244959</v>
      </c>
      <c r="Q65">
        <f>J65/$M65</f>
        <v>0.37968299711815562</v>
      </c>
      <c r="R65">
        <f>K65/$M65</f>
        <v>0.22406340057636887</v>
      </c>
      <c r="S65">
        <v>25</v>
      </c>
      <c r="T65">
        <v>25</v>
      </c>
      <c r="U65">
        <v>12</v>
      </c>
      <c r="V65">
        <v>437</v>
      </c>
      <c r="W65">
        <v>907</v>
      </c>
      <c r="X65">
        <v>388</v>
      </c>
      <c r="Y65">
        <v>232</v>
      </c>
      <c r="Z65">
        <v>556</v>
      </c>
      <c r="AA65">
        <f t="shared" si="196"/>
        <v>1782</v>
      </c>
      <c r="AB65">
        <f>S65/$AA65</f>
        <v>1.4029180695847363E-2</v>
      </c>
      <c r="AC65">
        <f>T65/$AA65</f>
        <v>1.4029180695847363E-2</v>
      </c>
      <c r="AD65">
        <f>V65/$AA65</f>
        <v>0.24523007856341189</v>
      </c>
      <c r="AE65">
        <f>W65/$AA65</f>
        <v>0.50897867564534227</v>
      </c>
      <c r="AF65">
        <f>X65/$AA65</f>
        <v>0.21773288439955107</v>
      </c>
      <c r="AG65">
        <v>37</v>
      </c>
      <c r="AH65">
        <v>15</v>
      </c>
      <c r="AI65">
        <v>0</v>
      </c>
      <c r="AJ65">
        <v>659</v>
      </c>
      <c r="AK65">
        <v>716</v>
      </c>
      <c r="AL65">
        <v>333</v>
      </c>
      <c r="AM65">
        <v>182</v>
      </c>
      <c r="AN65">
        <v>492</v>
      </c>
      <c r="AO65">
        <f t="shared" si="199"/>
        <v>1760</v>
      </c>
      <c r="AP65">
        <f>AG65/$AO65</f>
        <v>2.1022727272727273E-2</v>
      </c>
      <c r="AQ65">
        <f>AH65/$AO65</f>
        <v>8.5227272727272721E-3</v>
      </c>
      <c r="AR65">
        <f>AJ65/$AO65</f>
        <v>0.3744318181818182</v>
      </c>
      <c r="AS65">
        <f>AK65/$AO65</f>
        <v>0.4068181818181818</v>
      </c>
      <c r="AT65">
        <f>AL65/$AO65</f>
        <v>0.18920454545454546</v>
      </c>
      <c r="AU65">
        <v>43</v>
      </c>
      <c r="AV65">
        <v>10</v>
      </c>
      <c r="AW65">
        <v>0</v>
      </c>
      <c r="AX65">
        <v>699</v>
      </c>
      <c r="AY65">
        <v>529</v>
      </c>
      <c r="AZ65">
        <v>199</v>
      </c>
      <c r="BA65">
        <v>176</v>
      </c>
      <c r="BB65">
        <v>349</v>
      </c>
      <c r="BC65">
        <f t="shared" si="202"/>
        <v>1480</v>
      </c>
      <c r="BD65">
        <f>AU65/$BC65</f>
        <v>2.9054054054054056E-2</v>
      </c>
      <c r="BE65">
        <f>AV65/$BC65</f>
        <v>6.7567567567567571E-3</v>
      </c>
      <c r="BF65">
        <f>AX65/$BC65</f>
        <v>0.4722972972972973</v>
      </c>
      <c r="BG65">
        <f>AY65/$BC65</f>
        <v>0.35743243243243245</v>
      </c>
      <c r="BH65">
        <f>AZ65/$BC65</f>
        <v>0.13445945945945945</v>
      </c>
      <c r="BI65">
        <v>40</v>
      </c>
      <c r="BJ65">
        <v>6</v>
      </c>
      <c r="BK65">
        <v>0</v>
      </c>
      <c r="BL65">
        <v>378</v>
      </c>
      <c r="BM65">
        <v>382</v>
      </c>
      <c r="BN65">
        <v>130</v>
      </c>
      <c r="BO65">
        <v>137</v>
      </c>
      <c r="BP65">
        <v>291</v>
      </c>
      <c r="BQ65">
        <f t="shared" si="205"/>
        <v>936</v>
      </c>
      <c r="BR65">
        <f>BI65/$BQ65</f>
        <v>4.2735042735042736E-2</v>
      </c>
      <c r="BS65">
        <f>BJ65/$BQ65</f>
        <v>6.41025641025641E-3</v>
      </c>
      <c r="BT65">
        <f>BL65/$BQ65</f>
        <v>0.40384615384615385</v>
      </c>
      <c r="BU65">
        <f>BM65/$BQ65</f>
        <v>0.40811965811965811</v>
      </c>
      <c r="BV65">
        <f>BN65/$BQ65</f>
        <v>0.1388888888888889</v>
      </c>
      <c r="BW65">
        <v>65</v>
      </c>
      <c r="BX65">
        <v>19</v>
      </c>
      <c r="BY65">
        <v>0</v>
      </c>
      <c r="BZ65">
        <v>608</v>
      </c>
      <c r="CA65">
        <v>526</v>
      </c>
      <c r="CB65">
        <v>170</v>
      </c>
      <c r="CC65">
        <v>126</v>
      </c>
      <c r="CD65">
        <v>356</v>
      </c>
      <c r="CE65">
        <v>5</v>
      </c>
      <c r="CF65">
        <v>39</v>
      </c>
      <c r="CG65">
        <v>84</v>
      </c>
      <c r="CH65">
        <v>22</v>
      </c>
      <c r="CI65">
        <v>527</v>
      </c>
      <c r="CJ65">
        <v>552</v>
      </c>
      <c r="CK65">
        <v>5</v>
      </c>
      <c r="CL65">
        <f t="shared" si="208"/>
        <v>1393</v>
      </c>
      <c r="CM65">
        <f>BW65/$CL65</f>
        <v>4.6661880832735106E-2</v>
      </c>
      <c r="CN65">
        <f>BX65/$CL65</f>
        <v>1.3639626704953339E-2</v>
      </c>
      <c r="CO65">
        <f>BZ65/$CL65</f>
        <v>0.43646805455850685</v>
      </c>
      <c r="CP65">
        <f>CA65/$CL65</f>
        <v>0.37760229720028715</v>
      </c>
      <c r="CQ65">
        <f>CB65/$CL65</f>
        <v>0.12203876525484565</v>
      </c>
      <c r="CR65">
        <f>CE65/$CL65</f>
        <v>3.5893754486719309E-3</v>
      </c>
      <c r="CS65">
        <v>0</v>
      </c>
      <c r="CT65">
        <v>0</v>
      </c>
      <c r="CU65">
        <v>0</v>
      </c>
      <c r="CV65">
        <v>5</v>
      </c>
      <c r="CW65">
        <v>22</v>
      </c>
      <c r="CX65">
        <v>0</v>
      </c>
      <c r="CY65">
        <v>10</v>
      </c>
      <c r="CZ65">
        <v>17</v>
      </c>
      <c r="DA65">
        <v>0</v>
      </c>
      <c r="DB65">
        <v>0</v>
      </c>
      <c r="DC65">
        <v>0</v>
      </c>
      <c r="DD65">
        <v>0</v>
      </c>
      <c r="DE65">
        <v>6</v>
      </c>
      <c r="DF65">
        <v>20</v>
      </c>
      <c r="DG65">
        <v>0</v>
      </c>
      <c r="DH65">
        <f t="shared" si="212"/>
        <v>27</v>
      </c>
      <c r="DI65">
        <f>CS65/$DH65</f>
        <v>0</v>
      </c>
      <c r="DJ65">
        <f>CT65/$DH65</f>
        <v>0</v>
      </c>
      <c r="DK65">
        <f>CV65/$DH65</f>
        <v>0.18518518518518517</v>
      </c>
      <c r="DL65">
        <f>CW65/$DH65</f>
        <v>0.81481481481481477</v>
      </c>
      <c r="DM65">
        <f>CX65/$DH65</f>
        <v>0</v>
      </c>
      <c r="DN65">
        <f>DA65/$DH65</f>
        <v>0</v>
      </c>
      <c r="DO65">
        <v>47</v>
      </c>
      <c r="DP65">
        <v>20</v>
      </c>
      <c r="DQ65">
        <v>1</v>
      </c>
      <c r="DR65">
        <v>467</v>
      </c>
      <c r="DS65">
        <v>418</v>
      </c>
      <c r="DT65">
        <v>141</v>
      </c>
      <c r="DU65">
        <v>132</v>
      </c>
      <c r="DV65">
        <v>323</v>
      </c>
      <c r="DW65">
        <v>10</v>
      </c>
      <c r="DX65">
        <v>34</v>
      </c>
      <c r="DY65">
        <v>74</v>
      </c>
      <c r="DZ65">
        <v>21</v>
      </c>
      <c r="EA65">
        <v>436</v>
      </c>
      <c r="EB65">
        <v>372</v>
      </c>
      <c r="EC65">
        <v>18</v>
      </c>
      <c r="ED65">
        <f t="shared" si="216"/>
        <v>1103</v>
      </c>
      <c r="EE65">
        <f>DO65/$ED65</f>
        <v>4.2611060743427021E-2</v>
      </c>
      <c r="EF65">
        <f>DP65/$ED65</f>
        <v>1.8132366273798731E-2</v>
      </c>
      <c r="EG65">
        <f>DR65/$ED65</f>
        <v>0.42339075249320035</v>
      </c>
      <c r="EH65">
        <f>DS65/$ED65</f>
        <v>0.37896645512239346</v>
      </c>
      <c r="EI65">
        <f>DT65/$ED65</f>
        <v>0.12783318223028106</v>
      </c>
      <c r="EJ65">
        <f>DW65/$ED65</f>
        <v>9.0661831368993653E-3</v>
      </c>
      <c r="EZ65">
        <f t="shared" si="220"/>
        <v>0</v>
      </c>
      <c r="FA65" t="e">
        <f>EK65/$EZ65</f>
        <v>#DIV/0!</v>
      </c>
      <c r="FB65" t="e">
        <f>EL65/$EZ65</f>
        <v>#DIV/0!</v>
      </c>
      <c r="FC65" t="e">
        <f>EN65/$EZ65</f>
        <v>#DIV/0!</v>
      </c>
      <c r="FD65" t="e">
        <f>EO65/$EZ65</f>
        <v>#DIV/0!</v>
      </c>
      <c r="FE65" t="e">
        <f>EP65/$EZ65</f>
        <v>#DIV/0!</v>
      </c>
      <c r="FF65" t="e">
        <f>ES65/$EZ65</f>
        <v>#DIV/0!</v>
      </c>
      <c r="FG65">
        <v>62.8</v>
      </c>
      <c r="FH65">
        <v>144</v>
      </c>
      <c r="FI65">
        <v>4.2999999999999997E-2</v>
      </c>
      <c r="FJ65">
        <v>53987</v>
      </c>
      <c r="FK65">
        <v>0.2001</v>
      </c>
      <c r="FL65">
        <v>0.82279999999999998</v>
      </c>
      <c r="FM65">
        <v>0.17530000000000001</v>
      </c>
      <c r="FN65">
        <v>0.1406</v>
      </c>
      <c r="FO65">
        <v>0.20979999999999999</v>
      </c>
      <c r="FP65">
        <v>85</v>
      </c>
      <c r="FQ65">
        <v>40</v>
      </c>
      <c r="FR65">
        <v>518</v>
      </c>
      <c r="FS65">
        <v>590</v>
      </c>
      <c r="FT65">
        <v>193</v>
      </c>
      <c r="FU65">
        <v>15</v>
      </c>
      <c r="FV65">
        <f t="shared" si="116"/>
        <v>1441</v>
      </c>
      <c r="FW65" s="12">
        <f t="shared" si="117"/>
        <v>5.898681471200555E-2</v>
      </c>
      <c r="FX65" s="12">
        <f t="shared" si="118"/>
        <v>2.7758501040943788E-2</v>
      </c>
      <c r="FY65" s="12">
        <f t="shared" si="119"/>
        <v>0.35947258848022207</v>
      </c>
      <c r="FZ65" s="12">
        <f t="shared" si="120"/>
        <v>0.40943789035392086</v>
      </c>
      <c r="GA65" s="12">
        <f>FT65/FV65</f>
        <v>0.13393476752255379</v>
      </c>
      <c r="GB65" s="12">
        <f t="shared" si="121"/>
        <v>1.0409437890353921E-2</v>
      </c>
      <c r="GC65">
        <v>61</v>
      </c>
      <c r="GD65">
        <v>41</v>
      </c>
      <c r="GE65">
        <v>534</v>
      </c>
      <c r="GF65">
        <v>589</v>
      </c>
      <c r="GG65">
        <v>193</v>
      </c>
      <c r="GH65">
        <v>10</v>
      </c>
      <c r="GI65">
        <f t="shared" si="122"/>
        <v>1428</v>
      </c>
      <c r="GJ65">
        <f t="shared" si="123"/>
        <v>4.2717086834733894E-2</v>
      </c>
      <c r="GK65">
        <f t="shared" si="124"/>
        <v>2.8711484593837534E-2</v>
      </c>
      <c r="GL65">
        <f t="shared" si="125"/>
        <v>0.37394957983193278</v>
      </c>
      <c r="GM65">
        <f t="shared" si="126"/>
        <v>0.41246498599439774</v>
      </c>
      <c r="GN65">
        <f>GG65/$GI65</f>
        <v>0.13515406162464985</v>
      </c>
      <c r="GO65">
        <f t="shared" si="127"/>
        <v>7.0028011204481795E-3</v>
      </c>
      <c r="GP65">
        <v>108</v>
      </c>
      <c r="GQ65">
        <v>38</v>
      </c>
      <c r="GR65">
        <v>501</v>
      </c>
      <c r="GS65">
        <v>591</v>
      </c>
      <c r="GT65">
        <v>193</v>
      </c>
      <c r="GU65">
        <v>19</v>
      </c>
      <c r="GV65">
        <f t="shared" si="128"/>
        <v>1450</v>
      </c>
      <c r="GW65">
        <f t="shared" si="129"/>
        <v>7.4482758620689649E-2</v>
      </c>
      <c r="GX65">
        <f t="shared" si="130"/>
        <v>2.6206896551724139E-2</v>
      </c>
      <c r="GY65">
        <f t="shared" si="131"/>
        <v>0.34551724137931034</v>
      </c>
      <c r="GZ65">
        <f t="shared" si="132"/>
        <v>0.40758620689655173</v>
      </c>
      <c r="HA65">
        <f>GT65/$GV65</f>
        <v>0.13310344827586207</v>
      </c>
      <c r="HB65">
        <f t="shared" si="133"/>
        <v>1.3103448275862069E-2</v>
      </c>
    </row>
    <row r="66" spans="1:210">
      <c r="A66" t="s">
        <v>368</v>
      </c>
      <c r="B66" t="s">
        <v>281</v>
      </c>
      <c r="C66" t="s">
        <v>369</v>
      </c>
      <c r="D66" t="s">
        <v>239</v>
      </c>
      <c r="E66" t="s">
        <v>240</v>
      </c>
      <c r="K66" t="s">
        <v>218</v>
      </c>
      <c r="M66">
        <f t="shared" si="115"/>
        <v>0</v>
      </c>
      <c r="R66" t="s">
        <v>218</v>
      </c>
      <c r="X66" t="s">
        <v>218</v>
      </c>
      <c r="AF66" t="s">
        <v>218</v>
      </c>
      <c r="AL66" t="s">
        <v>218</v>
      </c>
      <c r="AT66" t="s">
        <v>218</v>
      </c>
      <c r="AZ66" t="s">
        <v>218</v>
      </c>
      <c r="BH66" t="s">
        <v>218</v>
      </c>
      <c r="BN66" t="s">
        <v>218</v>
      </c>
      <c r="BV66" t="s">
        <v>218</v>
      </c>
      <c r="CB66" t="s">
        <v>218</v>
      </c>
      <c r="CQ66" t="s">
        <v>218</v>
      </c>
      <c r="CX66" t="s">
        <v>218</v>
      </c>
      <c r="DM66" t="s">
        <v>218</v>
      </c>
      <c r="DT66" t="s">
        <v>218</v>
      </c>
      <c r="EI66" t="s">
        <v>218</v>
      </c>
      <c r="EP66" t="s">
        <v>218</v>
      </c>
      <c r="FE66" t="s">
        <v>218</v>
      </c>
      <c r="FP66">
        <v>0</v>
      </c>
      <c r="FQ66">
        <v>0</v>
      </c>
      <c r="FR66">
        <v>0</v>
      </c>
      <c r="FS66">
        <v>0</v>
      </c>
      <c r="FT66" t="s">
        <v>218</v>
      </c>
      <c r="FU66">
        <v>0</v>
      </c>
      <c r="FV66">
        <f t="shared" si="116"/>
        <v>0</v>
      </c>
      <c r="FW66" s="12" t="e">
        <f t="shared" si="117"/>
        <v>#DIV/0!</v>
      </c>
      <c r="FX66" s="12" t="e">
        <f t="shared" si="118"/>
        <v>#DIV/0!</v>
      </c>
      <c r="FY66" s="12" t="e">
        <f t="shared" si="119"/>
        <v>#DIV/0!</v>
      </c>
      <c r="FZ66" s="12" t="e">
        <f t="shared" si="120"/>
        <v>#DIV/0!</v>
      </c>
      <c r="GA66" t="s">
        <v>218</v>
      </c>
      <c r="GB66" s="12" t="e">
        <f t="shared" si="121"/>
        <v>#DIV/0!</v>
      </c>
      <c r="GC66">
        <v>0</v>
      </c>
      <c r="GD66">
        <v>0</v>
      </c>
      <c r="GE66">
        <v>0</v>
      </c>
      <c r="GF66">
        <v>0</v>
      </c>
      <c r="GG66" t="s">
        <v>218</v>
      </c>
      <c r="GH66">
        <v>0</v>
      </c>
      <c r="GI66">
        <f t="shared" si="122"/>
        <v>0</v>
      </c>
      <c r="GJ66" t="e">
        <f t="shared" si="123"/>
        <v>#DIV/0!</v>
      </c>
      <c r="GK66" t="e">
        <f t="shared" si="124"/>
        <v>#DIV/0!</v>
      </c>
      <c r="GL66" t="e">
        <f t="shared" si="125"/>
        <v>#DIV/0!</v>
      </c>
      <c r="GM66" t="e">
        <f t="shared" si="126"/>
        <v>#DIV/0!</v>
      </c>
      <c r="GN66" t="s">
        <v>218</v>
      </c>
      <c r="GO66" t="e">
        <f t="shared" si="127"/>
        <v>#DIV/0!</v>
      </c>
      <c r="GP66">
        <v>0</v>
      </c>
      <c r="GQ66">
        <v>0</v>
      </c>
      <c r="GR66">
        <v>0</v>
      </c>
      <c r="GS66">
        <v>0</v>
      </c>
      <c r="GT66" t="s">
        <v>218</v>
      </c>
      <c r="GU66">
        <v>0</v>
      </c>
      <c r="GV66">
        <f t="shared" si="128"/>
        <v>0</v>
      </c>
      <c r="GW66" t="e">
        <f t="shared" si="129"/>
        <v>#DIV/0!</v>
      </c>
      <c r="GX66" t="e">
        <f t="shared" si="130"/>
        <v>#DIV/0!</v>
      </c>
      <c r="GY66" t="e">
        <f t="shared" si="131"/>
        <v>#DIV/0!</v>
      </c>
      <c r="GZ66" t="e">
        <f t="shared" si="132"/>
        <v>#DIV/0!</v>
      </c>
      <c r="HA66" t="s">
        <v>218</v>
      </c>
      <c r="HB66" t="e">
        <f t="shared" si="133"/>
        <v>#DIV/0!</v>
      </c>
    </row>
    <row r="67" spans="1:210">
      <c r="A67" t="s">
        <v>370</v>
      </c>
      <c r="B67" t="s">
        <v>281</v>
      </c>
      <c r="C67" t="s">
        <v>371</v>
      </c>
      <c r="D67" t="s">
        <v>253</v>
      </c>
      <c r="E67" t="s">
        <v>254</v>
      </c>
      <c r="K67" t="s">
        <v>218</v>
      </c>
      <c r="M67">
        <f t="shared" ref="M67:M101" si="233">SUM(F67,G67,I67,J67,K67)</f>
        <v>0</v>
      </c>
      <c r="R67" t="s">
        <v>218</v>
      </c>
      <c r="X67" t="s">
        <v>218</v>
      </c>
      <c r="AF67" t="s">
        <v>218</v>
      </c>
      <c r="AL67" t="s">
        <v>218</v>
      </c>
      <c r="AT67" t="s">
        <v>218</v>
      </c>
      <c r="AZ67" t="s">
        <v>218</v>
      </c>
      <c r="BH67" t="s">
        <v>218</v>
      </c>
      <c r="BN67" t="s">
        <v>218</v>
      </c>
      <c r="BV67" t="s">
        <v>218</v>
      </c>
      <c r="CB67" t="s">
        <v>218</v>
      </c>
      <c r="CQ67" t="s">
        <v>218</v>
      </c>
      <c r="CX67" t="s">
        <v>218</v>
      </c>
      <c r="DM67" t="s">
        <v>218</v>
      </c>
      <c r="DT67" t="s">
        <v>218</v>
      </c>
      <c r="EI67" t="s">
        <v>218</v>
      </c>
      <c r="EP67" t="s">
        <v>218</v>
      </c>
      <c r="FE67" t="s">
        <v>218</v>
      </c>
      <c r="FP67">
        <v>0</v>
      </c>
      <c r="FQ67">
        <v>0</v>
      </c>
      <c r="FR67">
        <v>0</v>
      </c>
      <c r="FS67">
        <v>0</v>
      </c>
      <c r="FT67" t="s">
        <v>218</v>
      </c>
      <c r="FU67">
        <v>0</v>
      </c>
      <c r="FV67">
        <f t="shared" ref="FV67:FV98" si="234">SUM(FP67:FU67)</f>
        <v>0</v>
      </c>
      <c r="FW67" s="12" t="e">
        <f t="shared" ref="FW67:FW98" si="235">FP67/FV67</f>
        <v>#DIV/0!</v>
      </c>
      <c r="FX67" s="12" t="e">
        <f t="shared" ref="FX67:FX101" si="236">FQ67/FV67</f>
        <v>#DIV/0!</v>
      </c>
      <c r="FY67" s="12" t="e">
        <f t="shared" ref="FY67:FY101" si="237">FR67/FV67</f>
        <v>#DIV/0!</v>
      </c>
      <c r="FZ67" s="12" t="e">
        <f t="shared" ref="FZ67:FZ101" si="238">FS67/FV67</f>
        <v>#DIV/0!</v>
      </c>
      <c r="GA67" t="s">
        <v>218</v>
      </c>
      <c r="GB67" s="12" t="e">
        <f t="shared" ref="GB67:GB101" si="239">FU67/FV67</f>
        <v>#DIV/0!</v>
      </c>
      <c r="GC67">
        <v>0</v>
      </c>
      <c r="GD67">
        <v>0</v>
      </c>
      <c r="GE67">
        <v>0</v>
      </c>
      <c r="GF67">
        <v>0</v>
      </c>
      <c r="GG67" t="s">
        <v>218</v>
      </c>
      <c r="GH67">
        <v>0</v>
      </c>
      <c r="GI67">
        <f t="shared" ref="GI67:GI98" si="240">SUM(GC67:GH67)</f>
        <v>0</v>
      </c>
      <c r="GJ67" t="e">
        <f t="shared" ref="GJ67:GJ101" si="241">GC67/$GI67</f>
        <v>#DIV/0!</v>
      </c>
      <c r="GK67" t="e">
        <f t="shared" ref="GK67:GK101" si="242">GD67/$GI67</f>
        <v>#DIV/0!</v>
      </c>
      <c r="GL67" t="e">
        <f t="shared" ref="GL67:GL101" si="243">GE67/$GI67</f>
        <v>#DIV/0!</v>
      </c>
      <c r="GM67" t="e">
        <f t="shared" ref="GM67:GM101" si="244">GF67/$GI67</f>
        <v>#DIV/0!</v>
      </c>
      <c r="GN67" t="s">
        <v>218</v>
      </c>
      <c r="GO67" t="e">
        <f t="shared" ref="GO67:GO101" si="245">GH67/$GI67</f>
        <v>#DIV/0!</v>
      </c>
      <c r="GP67">
        <v>0</v>
      </c>
      <c r="GQ67">
        <v>0</v>
      </c>
      <c r="GR67">
        <v>0</v>
      </c>
      <c r="GS67">
        <v>0</v>
      </c>
      <c r="GT67" t="s">
        <v>218</v>
      </c>
      <c r="GU67">
        <v>0</v>
      </c>
      <c r="GV67">
        <f t="shared" ref="GV67:GV98" si="246">SUM(GP67:GU67)</f>
        <v>0</v>
      </c>
      <c r="GW67" t="e">
        <f t="shared" ref="GW67:GW101" si="247">GP67/$GV67</f>
        <v>#DIV/0!</v>
      </c>
      <c r="GX67" t="e">
        <f t="shared" ref="GX67:GX101" si="248">GQ67/$GV67</f>
        <v>#DIV/0!</v>
      </c>
      <c r="GY67" t="e">
        <f t="shared" ref="GY67:GY101" si="249">GR67/$GV67</f>
        <v>#DIV/0!</v>
      </c>
      <c r="GZ67" t="e">
        <f t="shared" ref="GZ67:GZ101" si="250">GS67/$GV67</f>
        <v>#DIV/0!</v>
      </c>
      <c r="HA67" t="s">
        <v>218</v>
      </c>
      <c r="HB67" t="e">
        <f t="shared" ref="HB67:HB101" si="251">GU67/$GV67</f>
        <v>#DIV/0!</v>
      </c>
    </row>
    <row r="68" spans="1:210">
      <c r="A68" t="s">
        <v>372</v>
      </c>
      <c r="B68" t="s">
        <v>281</v>
      </c>
      <c r="C68" t="s">
        <v>373</v>
      </c>
      <c r="D68" t="s">
        <v>239</v>
      </c>
      <c r="E68" t="s">
        <v>240</v>
      </c>
      <c r="K68" t="s">
        <v>218</v>
      </c>
      <c r="M68">
        <f t="shared" si="233"/>
        <v>0</v>
      </c>
      <c r="R68" t="s">
        <v>218</v>
      </c>
      <c r="X68" t="s">
        <v>218</v>
      </c>
      <c r="AF68" t="s">
        <v>218</v>
      </c>
      <c r="AL68" t="s">
        <v>218</v>
      </c>
      <c r="AT68" t="s">
        <v>218</v>
      </c>
      <c r="AZ68" t="s">
        <v>218</v>
      </c>
      <c r="BH68" t="s">
        <v>218</v>
      </c>
      <c r="BN68" t="s">
        <v>218</v>
      </c>
      <c r="BV68" t="s">
        <v>218</v>
      </c>
      <c r="CB68" t="s">
        <v>218</v>
      </c>
      <c r="CQ68" t="s">
        <v>218</v>
      </c>
      <c r="CX68" t="s">
        <v>218</v>
      </c>
      <c r="DM68" t="s">
        <v>218</v>
      </c>
      <c r="DT68" t="s">
        <v>218</v>
      </c>
      <c r="EI68" t="s">
        <v>218</v>
      </c>
      <c r="EP68" t="s">
        <v>218</v>
      </c>
      <c r="FE68" t="s">
        <v>218</v>
      </c>
      <c r="FP68">
        <v>0</v>
      </c>
      <c r="FQ68">
        <v>0</v>
      </c>
      <c r="FR68">
        <v>0</v>
      </c>
      <c r="FS68">
        <v>0</v>
      </c>
      <c r="FT68" t="s">
        <v>218</v>
      </c>
      <c r="FU68">
        <v>0</v>
      </c>
      <c r="FV68">
        <f t="shared" si="234"/>
        <v>0</v>
      </c>
      <c r="FW68" s="12" t="e">
        <f t="shared" si="235"/>
        <v>#DIV/0!</v>
      </c>
      <c r="FX68" s="12" t="e">
        <f t="shared" si="236"/>
        <v>#DIV/0!</v>
      </c>
      <c r="FY68" s="12" t="e">
        <f t="shared" si="237"/>
        <v>#DIV/0!</v>
      </c>
      <c r="FZ68" s="12" t="e">
        <f t="shared" si="238"/>
        <v>#DIV/0!</v>
      </c>
      <c r="GA68" t="s">
        <v>218</v>
      </c>
      <c r="GB68" s="12" t="e">
        <f t="shared" si="239"/>
        <v>#DIV/0!</v>
      </c>
      <c r="GC68">
        <v>0</v>
      </c>
      <c r="GD68">
        <v>0</v>
      </c>
      <c r="GE68">
        <v>0</v>
      </c>
      <c r="GF68">
        <v>0</v>
      </c>
      <c r="GG68" t="s">
        <v>218</v>
      </c>
      <c r="GH68">
        <v>0</v>
      </c>
      <c r="GI68">
        <f t="shared" si="240"/>
        <v>0</v>
      </c>
      <c r="GJ68" t="e">
        <f t="shared" si="241"/>
        <v>#DIV/0!</v>
      </c>
      <c r="GK68" t="e">
        <f t="shared" si="242"/>
        <v>#DIV/0!</v>
      </c>
      <c r="GL68" t="e">
        <f t="shared" si="243"/>
        <v>#DIV/0!</v>
      </c>
      <c r="GM68" t="e">
        <f t="shared" si="244"/>
        <v>#DIV/0!</v>
      </c>
      <c r="GN68" t="s">
        <v>218</v>
      </c>
      <c r="GO68" t="e">
        <f t="shared" si="245"/>
        <v>#DIV/0!</v>
      </c>
      <c r="GP68">
        <v>0</v>
      </c>
      <c r="GQ68">
        <v>0</v>
      </c>
      <c r="GR68">
        <v>0</v>
      </c>
      <c r="GS68">
        <v>0</v>
      </c>
      <c r="GT68" t="s">
        <v>218</v>
      </c>
      <c r="GU68">
        <v>0</v>
      </c>
      <c r="GV68">
        <f t="shared" si="246"/>
        <v>0</v>
      </c>
      <c r="GW68" t="e">
        <f t="shared" si="247"/>
        <v>#DIV/0!</v>
      </c>
      <c r="GX68" t="e">
        <f t="shared" si="248"/>
        <v>#DIV/0!</v>
      </c>
      <c r="GY68" t="e">
        <f t="shared" si="249"/>
        <v>#DIV/0!</v>
      </c>
      <c r="GZ68" t="e">
        <f t="shared" si="250"/>
        <v>#DIV/0!</v>
      </c>
      <c r="HA68" t="s">
        <v>218</v>
      </c>
      <c r="HB68" t="e">
        <f t="shared" si="251"/>
        <v>#DIV/0!</v>
      </c>
    </row>
    <row r="69" spans="1:210">
      <c r="A69" t="s">
        <v>374</v>
      </c>
      <c r="B69" t="s">
        <v>281</v>
      </c>
      <c r="C69" t="s">
        <v>375</v>
      </c>
      <c r="D69" t="s">
        <v>338</v>
      </c>
      <c r="E69" t="s">
        <v>338</v>
      </c>
      <c r="K69" t="s">
        <v>218</v>
      </c>
      <c r="M69">
        <f t="shared" si="233"/>
        <v>0</v>
      </c>
      <c r="R69" t="s">
        <v>218</v>
      </c>
      <c r="X69" t="s">
        <v>218</v>
      </c>
      <c r="AF69" t="s">
        <v>218</v>
      </c>
      <c r="AL69" t="s">
        <v>218</v>
      </c>
      <c r="AT69" t="s">
        <v>218</v>
      </c>
      <c r="AZ69" t="s">
        <v>218</v>
      </c>
      <c r="BH69" t="s">
        <v>218</v>
      </c>
      <c r="BN69" t="s">
        <v>218</v>
      </c>
      <c r="BV69" t="s">
        <v>218</v>
      </c>
      <c r="CB69" t="s">
        <v>218</v>
      </c>
      <c r="CQ69" t="s">
        <v>218</v>
      </c>
      <c r="CX69" t="s">
        <v>218</v>
      </c>
      <c r="DM69" t="s">
        <v>218</v>
      </c>
      <c r="DT69" t="s">
        <v>218</v>
      </c>
      <c r="EI69" t="s">
        <v>218</v>
      </c>
      <c r="EP69" t="s">
        <v>218</v>
      </c>
      <c r="FE69" t="s">
        <v>218</v>
      </c>
      <c r="FP69">
        <v>0</v>
      </c>
      <c r="FQ69">
        <v>0</v>
      </c>
      <c r="FR69">
        <v>0</v>
      </c>
      <c r="FS69">
        <v>0</v>
      </c>
      <c r="FT69" t="s">
        <v>218</v>
      </c>
      <c r="FU69">
        <v>0</v>
      </c>
      <c r="FV69">
        <f t="shared" si="234"/>
        <v>0</v>
      </c>
      <c r="FW69" s="12" t="e">
        <f t="shared" si="235"/>
        <v>#DIV/0!</v>
      </c>
      <c r="FX69" s="12" t="e">
        <f t="shared" si="236"/>
        <v>#DIV/0!</v>
      </c>
      <c r="FY69" s="12" t="e">
        <f t="shared" si="237"/>
        <v>#DIV/0!</v>
      </c>
      <c r="FZ69" s="12" t="e">
        <f t="shared" si="238"/>
        <v>#DIV/0!</v>
      </c>
      <c r="GA69" t="s">
        <v>218</v>
      </c>
      <c r="GB69" s="12" t="e">
        <f t="shared" si="239"/>
        <v>#DIV/0!</v>
      </c>
      <c r="GC69">
        <v>0</v>
      </c>
      <c r="GD69">
        <v>0</v>
      </c>
      <c r="GE69">
        <v>0</v>
      </c>
      <c r="GF69">
        <v>0</v>
      </c>
      <c r="GG69" t="s">
        <v>218</v>
      </c>
      <c r="GH69">
        <v>0</v>
      </c>
      <c r="GI69">
        <f t="shared" si="240"/>
        <v>0</v>
      </c>
      <c r="GJ69" t="e">
        <f t="shared" si="241"/>
        <v>#DIV/0!</v>
      </c>
      <c r="GK69" t="e">
        <f t="shared" si="242"/>
        <v>#DIV/0!</v>
      </c>
      <c r="GL69" t="e">
        <f t="shared" si="243"/>
        <v>#DIV/0!</v>
      </c>
      <c r="GM69" t="e">
        <f t="shared" si="244"/>
        <v>#DIV/0!</v>
      </c>
      <c r="GN69" t="s">
        <v>218</v>
      </c>
      <c r="GO69" t="e">
        <f t="shared" si="245"/>
        <v>#DIV/0!</v>
      </c>
      <c r="GP69">
        <v>0</v>
      </c>
      <c r="GQ69">
        <v>0</v>
      </c>
      <c r="GR69">
        <v>0</v>
      </c>
      <c r="GS69">
        <v>0</v>
      </c>
      <c r="GT69" t="s">
        <v>218</v>
      </c>
      <c r="GU69">
        <v>0</v>
      </c>
      <c r="GV69">
        <f t="shared" si="246"/>
        <v>0</v>
      </c>
      <c r="GW69" t="e">
        <f t="shared" si="247"/>
        <v>#DIV/0!</v>
      </c>
      <c r="GX69" t="e">
        <f t="shared" si="248"/>
        <v>#DIV/0!</v>
      </c>
      <c r="GY69" t="e">
        <f t="shared" si="249"/>
        <v>#DIV/0!</v>
      </c>
      <c r="GZ69" t="e">
        <f t="shared" si="250"/>
        <v>#DIV/0!</v>
      </c>
      <c r="HA69" t="s">
        <v>218</v>
      </c>
      <c r="HB69" t="e">
        <f t="shared" si="251"/>
        <v>#DIV/0!</v>
      </c>
    </row>
    <row r="70" spans="1:210">
      <c r="A70" t="s">
        <v>376</v>
      </c>
      <c r="B70" t="s">
        <v>214</v>
      </c>
      <c r="C70" t="s">
        <v>377</v>
      </c>
      <c r="D70" t="s">
        <v>335</v>
      </c>
      <c r="E70" t="s">
        <v>335</v>
      </c>
      <c r="K70" t="s">
        <v>218</v>
      </c>
      <c r="M70">
        <f t="shared" si="233"/>
        <v>0</v>
      </c>
      <c r="N70" t="e">
        <f t="shared" ref="N70:N94" si="252">F70/$M70</f>
        <v>#DIV/0!</v>
      </c>
      <c r="O70" t="e">
        <f t="shared" ref="O70:O94" si="253">G70/$M70</f>
        <v>#DIV/0!</v>
      </c>
      <c r="P70" t="e">
        <f t="shared" ref="P70:P94" si="254">I70/$M70</f>
        <v>#DIV/0!</v>
      </c>
      <c r="Q70" t="e">
        <f t="shared" ref="Q70:Q94" si="255">J70/$M70</f>
        <v>#DIV/0!</v>
      </c>
      <c r="R70" t="s">
        <v>218</v>
      </c>
      <c r="S70">
        <v>6</v>
      </c>
      <c r="T70">
        <v>19</v>
      </c>
      <c r="U70">
        <v>3</v>
      </c>
      <c r="V70">
        <v>160</v>
      </c>
      <c r="W70">
        <v>218</v>
      </c>
      <c r="X70" t="s">
        <v>218</v>
      </c>
      <c r="Y70">
        <v>0</v>
      </c>
      <c r="Z70">
        <v>186</v>
      </c>
      <c r="AA70">
        <f t="shared" ref="AA70:AA94" si="256">SUM(S70,T70,V70,W70,X70)</f>
        <v>403</v>
      </c>
      <c r="AB70">
        <f t="shared" ref="AB70:AB94" si="257">S70/$AA70</f>
        <v>1.488833746898263E-2</v>
      </c>
      <c r="AC70">
        <f t="shared" ref="AC70:AC94" si="258">T70/$AA70</f>
        <v>4.7146401985111663E-2</v>
      </c>
      <c r="AD70">
        <f t="shared" ref="AD70:AD94" si="259">V70/$AA70</f>
        <v>0.3970223325062035</v>
      </c>
      <c r="AE70">
        <f t="shared" ref="AE70:AE94" si="260">W70/$AA70</f>
        <v>0.54094292803970223</v>
      </c>
      <c r="AF70" t="s">
        <v>218</v>
      </c>
      <c r="AG70">
        <v>4</v>
      </c>
      <c r="AH70">
        <v>8</v>
      </c>
      <c r="AI70">
        <v>1</v>
      </c>
      <c r="AJ70">
        <v>127</v>
      </c>
      <c r="AK70">
        <v>198</v>
      </c>
      <c r="AL70" t="s">
        <v>218</v>
      </c>
      <c r="AM70">
        <v>0</v>
      </c>
      <c r="AN70">
        <v>168</v>
      </c>
      <c r="AO70">
        <f t="shared" ref="AO70:AO94" si="261">SUM(AG70,AH70,AJ70,AK70,AL70)</f>
        <v>337</v>
      </c>
      <c r="AP70">
        <f t="shared" ref="AP70:AP94" si="262">AG70/$AO70</f>
        <v>1.1869436201780416E-2</v>
      </c>
      <c r="AQ70">
        <f t="shared" ref="AQ70:AQ94" si="263">AH70/$AO70</f>
        <v>2.3738872403560832E-2</v>
      </c>
      <c r="AR70">
        <f t="shared" ref="AR70:AR94" si="264">AJ70/$AO70</f>
        <v>0.37685459940652821</v>
      </c>
      <c r="AS70">
        <f t="shared" ref="AS70:AS94" si="265">AK70/$AO70</f>
        <v>0.58753709198813053</v>
      </c>
      <c r="AT70" t="s">
        <v>218</v>
      </c>
      <c r="AU70">
        <v>5</v>
      </c>
      <c r="AV70">
        <v>18</v>
      </c>
      <c r="AW70">
        <v>6</v>
      </c>
      <c r="AX70">
        <v>157</v>
      </c>
      <c r="AY70">
        <v>224</v>
      </c>
      <c r="AZ70" t="s">
        <v>218</v>
      </c>
      <c r="BA70">
        <v>0</v>
      </c>
      <c r="BB70">
        <v>187</v>
      </c>
      <c r="BC70">
        <f t="shared" ref="BC70:BC94" si="266">SUM(AU70,AV70,AX70,AY70,AZ70)</f>
        <v>404</v>
      </c>
      <c r="BD70">
        <f t="shared" ref="BD70:BD94" si="267">AU70/$BC70</f>
        <v>1.2376237623762377E-2</v>
      </c>
      <c r="BE70">
        <f t="shared" ref="BE70:BE94" si="268">AV70/$BC70</f>
        <v>4.4554455445544552E-2</v>
      </c>
      <c r="BF70">
        <f t="shared" ref="BF70:BF94" si="269">AX70/$BC70</f>
        <v>0.38861386138613863</v>
      </c>
      <c r="BG70">
        <f t="shared" ref="BG70:BG94" si="270">AY70/$BC70</f>
        <v>0.5544554455445545</v>
      </c>
      <c r="BH70" t="s">
        <v>218</v>
      </c>
      <c r="BI70">
        <v>6</v>
      </c>
      <c r="BJ70">
        <v>1</v>
      </c>
      <c r="BK70">
        <v>1</v>
      </c>
      <c r="BL70">
        <v>86</v>
      </c>
      <c r="BM70">
        <v>177</v>
      </c>
      <c r="BN70" t="s">
        <v>218</v>
      </c>
      <c r="BO70">
        <v>0</v>
      </c>
      <c r="BP70">
        <v>142</v>
      </c>
      <c r="BQ70">
        <f t="shared" ref="BQ70:BQ94" si="271">SUM(BI70,BJ70,BL70,BM70,BN70)</f>
        <v>270</v>
      </c>
      <c r="BR70">
        <f t="shared" ref="BR70:BR94" si="272">BI70/$BQ70</f>
        <v>2.2222222222222223E-2</v>
      </c>
      <c r="BS70">
        <f t="shared" ref="BS70:BS94" si="273">BJ70/$BQ70</f>
        <v>3.7037037037037038E-3</v>
      </c>
      <c r="BT70">
        <f t="shared" ref="BT70:BT94" si="274">BL70/$BQ70</f>
        <v>0.31851851851851853</v>
      </c>
      <c r="BU70">
        <f t="shared" ref="BU70:BU94" si="275">BM70/$BQ70</f>
        <v>0.65555555555555556</v>
      </c>
      <c r="BV70" t="s">
        <v>218</v>
      </c>
      <c r="BW70">
        <v>6</v>
      </c>
      <c r="BX70">
        <v>18</v>
      </c>
      <c r="BY70">
        <v>4</v>
      </c>
      <c r="BZ70">
        <v>130</v>
      </c>
      <c r="CA70">
        <v>196</v>
      </c>
      <c r="CB70" t="s">
        <v>218</v>
      </c>
      <c r="CC70">
        <v>0</v>
      </c>
      <c r="CD70">
        <v>184</v>
      </c>
      <c r="CE70">
        <v>4</v>
      </c>
      <c r="CF70">
        <v>60</v>
      </c>
      <c r="CG70">
        <v>16</v>
      </c>
      <c r="CH70">
        <v>18</v>
      </c>
      <c r="CI70">
        <v>140</v>
      </c>
      <c r="CJ70">
        <v>164</v>
      </c>
      <c r="CK70">
        <v>5</v>
      </c>
      <c r="CL70">
        <f t="shared" ref="CL70:CL94" si="276">SUM(BW70,BX70,BZ70,CA70,CB70,CE70)</f>
        <v>354</v>
      </c>
      <c r="CM70">
        <f t="shared" ref="CM70:CM94" si="277">BW70/$CL70</f>
        <v>1.6949152542372881E-2</v>
      </c>
      <c r="CN70">
        <f t="shared" ref="CN70:CN94" si="278">BX70/$CL70</f>
        <v>5.0847457627118647E-2</v>
      </c>
      <c r="CO70">
        <f t="shared" ref="CO70:CO94" si="279">BZ70/$CL70</f>
        <v>0.3672316384180791</v>
      </c>
      <c r="CP70">
        <f t="shared" ref="CP70:CP94" si="280">CA70/$CL70</f>
        <v>0.5536723163841808</v>
      </c>
      <c r="CQ70" t="s">
        <v>218</v>
      </c>
      <c r="CR70">
        <f t="shared" ref="CR70:CR94" si="281">CE70/$CL70</f>
        <v>1.1299435028248588E-2</v>
      </c>
      <c r="CS70">
        <v>9</v>
      </c>
      <c r="CT70">
        <v>13</v>
      </c>
      <c r="CU70">
        <v>4</v>
      </c>
      <c r="CV70">
        <v>92</v>
      </c>
      <c r="CW70">
        <v>197</v>
      </c>
      <c r="CX70" t="s">
        <v>218</v>
      </c>
      <c r="CY70">
        <v>0</v>
      </c>
      <c r="CZ70">
        <v>173</v>
      </c>
      <c r="DA70">
        <v>0</v>
      </c>
      <c r="DB70">
        <v>84</v>
      </c>
      <c r="DC70">
        <v>11</v>
      </c>
      <c r="DD70">
        <v>16</v>
      </c>
      <c r="DE70">
        <v>118</v>
      </c>
      <c r="DF70">
        <v>152</v>
      </c>
      <c r="DG70">
        <v>9</v>
      </c>
      <c r="DH70">
        <f t="shared" ref="DH70:DH94" si="282">SUM(CS70,CT70,CV70,CW70,CX70,DA70)</f>
        <v>311</v>
      </c>
      <c r="DI70">
        <f t="shared" ref="DI70:DI94" si="283">CS70/$DH70</f>
        <v>2.8938906752411574E-2</v>
      </c>
      <c r="DJ70">
        <f t="shared" ref="DJ70:DJ94" si="284">CT70/$DH70</f>
        <v>4.1800643086816719E-2</v>
      </c>
      <c r="DK70">
        <f t="shared" ref="DK70:DK94" si="285">CV70/$DH70</f>
        <v>0.29581993569131831</v>
      </c>
      <c r="DL70">
        <f t="shared" ref="DL70:DL94" si="286">CW70/$DH70</f>
        <v>0.63344051446945338</v>
      </c>
      <c r="DM70" t="s">
        <v>218</v>
      </c>
      <c r="DN70">
        <f t="shared" ref="DN70:DN94" si="287">DA70/$DH70</f>
        <v>0</v>
      </c>
      <c r="DO70">
        <v>6</v>
      </c>
      <c r="DP70">
        <v>14</v>
      </c>
      <c r="DQ70">
        <v>4</v>
      </c>
      <c r="DR70">
        <v>60</v>
      </c>
      <c r="DS70">
        <v>176</v>
      </c>
      <c r="DT70" t="s">
        <v>218</v>
      </c>
      <c r="DU70">
        <v>0</v>
      </c>
      <c r="DV70">
        <v>162</v>
      </c>
      <c r="DW70">
        <v>1</v>
      </c>
      <c r="DX70">
        <v>38</v>
      </c>
      <c r="DY70">
        <v>10</v>
      </c>
      <c r="DZ70">
        <v>14</v>
      </c>
      <c r="EA70">
        <v>102</v>
      </c>
      <c r="EB70">
        <v>117</v>
      </c>
      <c r="EC70">
        <v>5</v>
      </c>
      <c r="ED70">
        <f t="shared" ref="ED70:ED94" si="288">SUM(DO70,DP70,DR70,DS70,DT70,DW70)</f>
        <v>257</v>
      </c>
      <c r="EE70">
        <f t="shared" ref="EE70:EE94" si="289">DO70/$ED70</f>
        <v>2.3346303501945526E-2</v>
      </c>
      <c r="EF70">
        <f t="shared" ref="EF70:EF94" si="290">DP70/$ED70</f>
        <v>5.4474708171206226E-2</v>
      </c>
      <c r="EG70">
        <f t="shared" ref="EG70:EG94" si="291">DR70/$ED70</f>
        <v>0.23346303501945526</v>
      </c>
      <c r="EH70">
        <f t="shared" ref="EH70:EH94" si="292">DS70/$ED70</f>
        <v>0.68482490272373542</v>
      </c>
      <c r="EI70" t="s">
        <v>218</v>
      </c>
      <c r="EJ70">
        <f t="shared" ref="EJ70:EJ94" si="293">DW70/$ED70</f>
        <v>3.8910505836575876E-3</v>
      </c>
      <c r="EP70" t="s">
        <v>218</v>
      </c>
      <c r="EZ70">
        <f t="shared" ref="EZ70:EZ94" si="294">SUM(EK70,EL70,EN70,EO70,EP70,ES70)</f>
        <v>0</v>
      </c>
      <c r="FA70" t="e">
        <f t="shared" ref="FA70:FA94" si="295">EK70/$EZ70</f>
        <v>#DIV/0!</v>
      </c>
      <c r="FB70" t="e">
        <f t="shared" ref="FB70:FB94" si="296">EL70/$EZ70</f>
        <v>#DIV/0!</v>
      </c>
      <c r="FC70" t="e">
        <f t="shared" ref="FC70:FC94" si="297">EN70/$EZ70</f>
        <v>#DIV/0!</v>
      </c>
      <c r="FD70" t="e">
        <f t="shared" ref="FD70:FD94" si="298">EO70/$EZ70</f>
        <v>#DIV/0!</v>
      </c>
      <c r="FE70" t="s">
        <v>218</v>
      </c>
      <c r="FF70" t="e">
        <f t="shared" ref="FF70:FF94" si="299">ES70/$EZ70</f>
        <v>#DIV/0!</v>
      </c>
      <c r="FG70">
        <v>19.600000000000001</v>
      </c>
      <c r="FH70">
        <v>50</v>
      </c>
      <c r="FI70">
        <v>1.01E-2</v>
      </c>
      <c r="FJ70">
        <v>73689</v>
      </c>
      <c r="FK70">
        <v>0.1394</v>
      </c>
      <c r="FL70">
        <v>0.90249999999999997</v>
      </c>
      <c r="FM70">
        <v>0.16370000000000001</v>
      </c>
      <c r="FN70">
        <v>0.12529999999999999</v>
      </c>
      <c r="FO70">
        <v>0.20660000000000001</v>
      </c>
      <c r="FP70">
        <v>19</v>
      </c>
      <c r="FQ70">
        <v>13</v>
      </c>
      <c r="FR70">
        <v>112</v>
      </c>
      <c r="FS70">
        <v>345</v>
      </c>
      <c r="FT70" t="s">
        <v>218</v>
      </c>
      <c r="FU70">
        <v>22</v>
      </c>
      <c r="FV70">
        <f t="shared" si="234"/>
        <v>511</v>
      </c>
      <c r="FW70" s="12">
        <f t="shared" si="235"/>
        <v>3.7181996086105673E-2</v>
      </c>
      <c r="FX70" s="12">
        <f t="shared" si="236"/>
        <v>2.5440313111545987E-2</v>
      </c>
      <c r="FY70" s="12">
        <f t="shared" si="237"/>
        <v>0.21917808219178081</v>
      </c>
      <c r="FZ70" s="12">
        <f t="shared" si="238"/>
        <v>0.67514677103718201</v>
      </c>
      <c r="GA70" t="s">
        <v>218</v>
      </c>
      <c r="GB70" s="12">
        <f t="shared" si="239"/>
        <v>4.3052837573385516E-2</v>
      </c>
      <c r="GC70">
        <v>17</v>
      </c>
      <c r="GD70">
        <v>13</v>
      </c>
      <c r="GE70">
        <v>87</v>
      </c>
      <c r="GF70">
        <v>379</v>
      </c>
      <c r="GG70" t="s">
        <v>218</v>
      </c>
      <c r="GH70">
        <v>9</v>
      </c>
      <c r="GI70">
        <f t="shared" si="240"/>
        <v>505</v>
      </c>
      <c r="GJ70">
        <f t="shared" si="241"/>
        <v>3.3663366336633666E-2</v>
      </c>
      <c r="GK70">
        <f t="shared" si="242"/>
        <v>2.5742574257425741E-2</v>
      </c>
      <c r="GL70">
        <f t="shared" si="243"/>
        <v>0.17227722772277226</v>
      </c>
      <c r="GM70">
        <f t="shared" si="244"/>
        <v>0.7504950495049505</v>
      </c>
      <c r="GN70" t="s">
        <v>218</v>
      </c>
      <c r="GO70">
        <f t="shared" si="245"/>
        <v>1.782178217821782E-2</v>
      </c>
      <c r="GP70">
        <v>20</v>
      </c>
      <c r="GQ70">
        <v>12</v>
      </c>
      <c r="GR70">
        <v>137</v>
      </c>
      <c r="GS70">
        <v>311</v>
      </c>
      <c r="GT70" t="s">
        <v>218</v>
      </c>
      <c r="GU70">
        <v>34</v>
      </c>
      <c r="GV70">
        <f t="shared" si="246"/>
        <v>514</v>
      </c>
      <c r="GW70">
        <f t="shared" si="247"/>
        <v>3.8910505836575876E-2</v>
      </c>
      <c r="GX70">
        <f t="shared" si="248"/>
        <v>2.3346303501945526E-2</v>
      </c>
      <c r="GY70">
        <f t="shared" si="249"/>
        <v>0.26653696498054474</v>
      </c>
      <c r="GZ70">
        <f t="shared" si="250"/>
        <v>0.60505836575875482</v>
      </c>
      <c r="HA70" t="s">
        <v>218</v>
      </c>
      <c r="HB70">
        <f t="shared" si="251"/>
        <v>6.6147859922178989E-2</v>
      </c>
    </row>
    <row r="71" spans="1:210">
      <c r="A71" t="s">
        <v>378</v>
      </c>
      <c r="B71" t="s">
        <v>214</v>
      </c>
      <c r="C71" t="s">
        <v>379</v>
      </c>
      <c r="D71" t="s">
        <v>239</v>
      </c>
      <c r="E71" t="s">
        <v>240</v>
      </c>
      <c r="F71">
        <v>71</v>
      </c>
      <c r="G71">
        <v>58</v>
      </c>
      <c r="H71">
        <v>55</v>
      </c>
      <c r="I71">
        <v>166</v>
      </c>
      <c r="J71">
        <v>495</v>
      </c>
      <c r="K71" t="s">
        <v>218</v>
      </c>
      <c r="L71">
        <v>454</v>
      </c>
      <c r="M71">
        <f t="shared" si="233"/>
        <v>790</v>
      </c>
      <c r="N71">
        <f t="shared" si="252"/>
        <v>8.9873417721518981E-2</v>
      </c>
      <c r="O71">
        <f t="shared" si="253"/>
        <v>7.3417721518987344E-2</v>
      </c>
      <c r="P71">
        <f t="shared" si="254"/>
        <v>0.21012658227848102</v>
      </c>
      <c r="Q71">
        <f t="shared" si="255"/>
        <v>0.62658227848101267</v>
      </c>
      <c r="R71" t="s">
        <v>218</v>
      </c>
      <c r="S71">
        <v>58</v>
      </c>
      <c r="T71">
        <v>77</v>
      </c>
      <c r="U71">
        <v>65</v>
      </c>
      <c r="V71">
        <v>150</v>
      </c>
      <c r="W71">
        <v>430</v>
      </c>
      <c r="X71" t="s">
        <v>218</v>
      </c>
      <c r="Y71">
        <v>0</v>
      </c>
      <c r="Z71">
        <v>323</v>
      </c>
      <c r="AA71">
        <f t="shared" si="256"/>
        <v>715</v>
      </c>
      <c r="AB71">
        <f t="shared" si="257"/>
        <v>8.1118881118881117E-2</v>
      </c>
      <c r="AC71">
        <f t="shared" si="258"/>
        <v>0.1076923076923077</v>
      </c>
      <c r="AD71">
        <f t="shared" si="259"/>
        <v>0.20979020979020979</v>
      </c>
      <c r="AE71">
        <f t="shared" si="260"/>
        <v>0.60139860139860135</v>
      </c>
      <c r="AF71" t="s">
        <v>218</v>
      </c>
      <c r="AG71">
        <v>85</v>
      </c>
      <c r="AH71">
        <v>39</v>
      </c>
      <c r="AI71">
        <v>7</v>
      </c>
      <c r="AJ71">
        <v>126</v>
      </c>
      <c r="AK71">
        <v>434</v>
      </c>
      <c r="AL71" t="s">
        <v>218</v>
      </c>
      <c r="AM71">
        <v>0</v>
      </c>
      <c r="AN71">
        <v>323</v>
      </c>
      <c r="AO71">
        <f t="shared" si="261"/>
        <v>684</v>
      </c>
      <c r="AP71">
        <f t="shared" si="262"/>
        <v>0.12426900584795321</v>
      </c>
      <c r="AQ71">
        <f t="shared" si="263"/>
        <v>5.701754385964912E-2</v>
      </c>
      <c r="AR71">
        <f t="shared" si="264"/>
        <v>0.18421052631578946</v>
      </c>
      <c r="AS71">
        <f t="shared" si="265"/>
        <v>0.63450292397660824</v>
      </c>
      <c r="AT71" t="s">
        <v>218</v>
      </c>
      <c r="AU71">
        <v>76</v>
      </c>
      <c r="AV71">
        <v>31</v>
      </c>
      <c r="AW71">
        <v>16</v>
      </c>
      <c r="AX71">
        <v>158</v>
      </c>
      <c r="AY71">
        <v>395</v>
      </c>
      <c r="AZ71" t="s">
        <v>218</v>
      </c>
      <c r="BA71">
        <v>0</v>
      </c>
      <c r="BB71">
        <v>335</v>
      </c>
      <c r="BC71">
        <f t="shared" si="266"/>
        <v>660</v>
      </c>
      <c r="BD71">
        <f t="shared" si="267"/>
        <v>0.11515151515151516</v>
      </c>
      <c r="BE71">
        <f t="shared" si="268"/>
        <v>4.6969696969696967E-2</v>
      </c>
      <c r="BF71">
        <f t="shared" si="269"/>
        <v>0.23939393939393938</v>
      </c>
      <c r="BG71">
        <f t="shared" si="270"/>
        <v>0.59848484848484851</v>
      </c>
      <c r="BH71" t="s">
        <v>218</v>
      </c>
      <c r="BI71">
        <v>60</v>
      </c>
      <c r="BJ71">
        <v>15</v>
      </c>
      <c r="BK71">
        <v>7</v>
      </c>
      <c r="BL71">
        <v>129</v>
      </c>
      <c r="BM71">
        <v>361</v>
      </c>
      <c r="BN71" t="s">
        <v>218</v>
      </c>
      <c r="BO71">
        <v>0</v>
      </c>
      <c r="BP71">
        <v>317</v>
      </c>
      <c r="BQ71">
        <f t="shared" si="271"/>
        <v>565</v>
      </c>
      <c r="BR71">
        <f t="shared" si="272"/>
        <v>0.10619469026548672</v>
      </c>
      <c r="BS71">
        <f t="shared" si="273"/>
        <v>2.6548672566371681E-2</v>
      </c>
      <c r="BT71">
        <f t="shared" si="274"/>
        <v>0.22831858407079647</v>
      </c>
      <c r="BU71">
        <f t="shared" si="275"/>
        <v>0.63893805309734508</v>
      </c>
      <c r="BV71" t="s">
        <v>218</v>
      </c>
      <c r="BW71">
        <v>52</v>
      </c>
      <c r="BX71">
        <v>35</v>
      </c>
      <c r="BY71">
        <v>7</v>
      </c>
      <c r="BZ71">
        <v>177</v>
      </c>
      <c r="CA71">
        <v>376</v>
      </c>
      <c r="CB71" t="s">
        <v>218</v>
      </c>
      <c r="CC71">
        <v>0</v>
      </c>
      <c r="CD71">
        <v>327</v>
      </c>
      <c r="CE71">
        <v>25</v>
      </c>
      <c r="CF71">
        <v>26</v>
      </c>
      <c r="CG71">
        <v>67</v>
      </c>
      <c r="CH71">
        <v>31</v>
      </c>
      <c r="CI71">
        <v>168</v>
      </c>
      <c r="CJ71">
        <v>275</v>
      </c>
      <c r="CK71">
        <v>54</v>
      </c>
      <c r="CL71">
        <f t="shared" si="276"/>
        <v>665</v>
      </c>
      <c r="CM71">
        <f t="shared" si="277"/>
        <v>7.8195488721804512E-2</v>
      </c>
      <c r="CN71">
        <f t="shared" si="278"/>
        <v>5.2631578947368418E-2</v>
      </c>
      <c r="CO71">
        <f t="shared" si="279"/>
        <v>0.2661654135338346</v>
      </c>
      <c r="CP71">
        <f t="shared" si="280"/>
        <v>0.56541353383458648</v>
      </c>
      <c r="CQ71" t="s">
        <v>218</v>
      </c>
      <c r="CR71">
        <f t="shared" si="281"/>
        <v>3.7593984962406013E-2</v>
      </c>
      <c r="CX71" t="s">
        <v>218</v>
      </c>
      <c r="DH71">
        <f t="shared" si="282"/>
        <v>0</v>
      </c>
      <c r="DI71" t="e">
        <f t="shared" si="283"/>
        <v>#DIV/0!</v>
      </c>
      <c r="DJ71" t="e">
        <f t="shared" si="284"/>
        <v>#DIV/0!</v>
      </c>
      <c r="DK71" t="e">
        <f t="shared" si="285"/>
        <v>#DIV/0!</v>
      </c>
      <c r="DL71" t="e">
        <f t="shared" si="286"/>
        <v>#DIV/0!</v>
      </c>
      <c r="DM71" t="s">
        <v>218</v>
      </c>
      <c r="DN71" t="e">
        <f t="shared" si="287"/>
        <v>#DIV/0!</v>
      </c>
      <c r="DO71">
        <v>62</v>
      </c>
      <c r="DP71">
        <v>24</v>
      </c>
      <c r="DQ71">
        <v>7</v>
      </c>
      <c r="DR71">
        <v>170</v>
      </c>
      <c r="DS71">
        <v>365</v>
      </c>
      <c r="DT71" t="s">
        <v>218</v>
      </c>
      <c r="DU71">
        <v>0</v>
      </c>
      <c r="DV71">
        <v>324</v>
      </c>
      <c r="DW71">
        <v>16</v>
      </c>
      <c r="DX71">
        <v>22</v>
      </c>
      <c r="DY71">
        <v>88</v>
      </c>
      <c r="DZ71">
        <v>26</v>
      </c>
      <c r="EA71">
        <v>183</v>
      </c>
      <c r="EB71">
        <v>260</v>
      </c>
      <c r="EC71">
        <v>60</v>
      </c>
      <c r="ED71">
        <f t="shared" si="288"/>
        <v>637</v>
      </c>
      <c r="EE71">
        <f t="shared" si="289"/>
        <v>9.7331240188383045E-2</v>
      </c>
      <c r="EF71">
        <f t="shared" si="290"/>
        <v>3.7676609105180531E-2</v>
      </c>
      <c r="EG71">
        <f t="shared" si="291"/>
        <v>0.26687598116169547</v>
      </c>
      <c r="EH71">
        <f t="shared" si="292"/>
        <v>0.57299843014128726</v>
      </c>
      <c r="EI71" t="s">
        <v>218</v>
      </c>
      <c r="EJ71">
        <f t="shared" si="293"/>
        <v>2.5117739403453691E-2</v>
      </c>
      <c r="EP71" t="s">
        <v>218</v>
      </c>
      <c r="EZ71">
        <f t="shared" si="294"/>
        <v>0</v>
      </c>
      <c r="FA71" t="e">
        <f t="shared" si="295"/>
        <v>#DIV/0!</v>
      </c>
      <c r="FB71" t="e">
        <f t="shared" si="296"/>
        <v>#DIV/0!</v>
      </c>
      <c r="FC71" t="e">
        <f t="shared" si="297"/>
        <v>#DIV/0!</v>
      </c>
      <c r="FD71" t="e">
        <f t="shared" si="298"/>
        <v>#DIV/0!</v>
      </c>
      <c r="FE71" t="s">
        <v>218</v>
      </c>
      <c r="FF71" t="e">
        <f t="shared" si="299"/>
        <v>#DIV/0!</v>
      </c>
      <c r="FG71">
        <v>60.5</v>
      </c>
      <c r="FH71">
        <v>82</v>
      </c>
      <c r="FI71">
        <v>1.66E-2</v>
      </c>
      <c r="FJ71">
        <v>65938</v>
      </c>
      <c r="FK71">
        <v>0.12540000000000001</v>
      </c>
      <c r="FL71">
        <v>0.87870000000000004</v>
      </c>
      <c r="FM71">
        <v>0.16889999999999999</v>
      </c>
      <c r="FN71">
        <v>0.1429</v>
      </c>
      <c r="FO71">
        <v>0.20669999999999999</v>
      </c>
      <c r="FP71">
        <v>44</v>
      </c>
      <c r="FQ71">
        <v>23</v>
      </c>
      <c r="FR71">
        <v>99</v>
      </c>
      <c r="FS71">
        <v>232</v>
      </c>
      <c r="FT71" t="s">
        <v>218</v>
      </c>
      <c r="FU71">
        <v>39</v>
      </c>
      <c r="FV71">
        <f t="shared" si="234"/>
        <v>437</v>
      </c>
      <c r="FW71" s="12">
        <f t="shared" si="235"/>
        <v>0.10068649885583524</v>
      </c>
      <c r="FX71" s="12">
        <f t="shared" si="236"/>
        <v>5.2631578947368418E-2</v>
      </c>
      <c r="FY71" s="12">
        <f t="shared" si="237"/>
        <v>0.22654462242562928</v>
      </c>
      <c r="FZ71" s="12">
        <f t="shared" si="238"/>
        <v>0.53089244851258577</v>
      </c>
      <c r="GA71" t="s">
        <v>218</v>
      </c>
      <c r="GB71" s="12">
        <f t="shared" si="239"/>
        <v>8.924485125858124E-2</v>
      </c>
      <c r="GC71">
        <v>41</v>
      </c>
      <c r="GD71">
        <v>23</v>
      </c>
      <c r="GE71">
        <v>84</v>
      </c>
      <c r="GF71">
        <v>264</v>
      </c>
      <c r="GG71" t="s">
        <v>218</v>
      </c>
      <c r="GH71">
        <v>27</v>
      </c>
      <c r="GI71">
        <f t="shared" si="240"/>
        <v>439</v>
      </c>
      <c r="GJ71">
        <f t="shared" si="241"/>
        <v>9.3394077448747156E-2</v>
      </c>
      <c r="GK71">
        <f t="shared" si="242"/>
        <v>5.2391799544419138E-2</v>
      </c>
      <c r="GL71">
        <f t="shared" si="243"/>
        <v>0.19134396355353075</v>
      </c>
      <c r="GM71">
        <f t="shared" si="244"/>
        <v>0.60136674259681089</v>
      </c>
      <c r="GN71" t="s">
        <v>218</v>
      </c>
      <c r="GO71">
        <f t="shared" si="245"/>
        <v>6.1503416856492028E-2</v>
      </c>
      <c r="GP71">
        <v>47</v>
      </c>
      <c r="GQ71">
        <v>23</v>
      </c>
      <c r="GR71">
        <v>114</v>
      </c>
      <c r="GS71">
        <v>199</v>
      </c>
      <c r="GT71" t="s">
        <v>218</v>
      </c>
      <c r="GU71">
        <v>51</v>
      </c>
      <c r="GV71">
        <f t="shared" si="246"/>
        <v>434</v>
      </c>
      <c r="GW71">
        <f t="shared" si="247"/>
        <v>0.10829493087557604</v>
      </c>
      <c r="GX71">
        <f t="shared" si="248"/>
        <v>5.2995391705069124E-2</v>
      </c>
      <c r="GY71">
        <f t="shared" si="249"/>
        <v>0.26267281105990781</v>
      </c>
      <c r="GZ71">
        <f t="shared" si="250"/>
        <v>0.45852534562211983</v>
      </c>
      <c r="HA71" t="s">
        <v>218</v>
      </c>
      <c r="HB71">
        <f t="shared" si="251"/>
        <v>0.11751152073732719</v>
      </c>
    </row>
    <row r="72" spans="1:210">
      <c r="A72" t="s">
        <v>380</v>
      </c>
      <c r="B72" t="s">
        <v>214</v>
      </c>
      <c r="C72" t="s">
        <v>381</v>
      </c>
      <c r="D72" t="s">
        <v>216</v>
      </c>
      <c r="E72" t="s">
        <v>217</v>
      </c>
      <c r="K72" t="s">
        <v>218</v>
      </c>
      <c r="M72">
        <f t="shared" si="233"/>
        <v>0</v>
      </c>
      <c r="N72" t="e">
        <f t="shared" si="252"/>
        <v>#DIV/0!</v>
      </c>
      <c r="O72" t="e">
        <f t="shared" si="253"/>
        <v>#DIV/0!</v>
      </c>
      <c r="P72" t="e">
        <f t="shared" si="254"/>
        <v>#DIV/0!</v>
      </c>
      <c r="Q72" t="e">
        <f t="shared" si="255"/>
        <v>#DIV/0!</v>
      </c>
      <c r="R72" t="s">
        <v>218</v>
      </c>
      <c r="X72" t="s">
        <v>218</v>
      </c>
      <c r="AA72">
        <f t="shared" si="256"/>
        <v>0</v>
      </c>
      <c r="AB72" t="e">
        <f t="shared" si="257"/>
        <v>#DIV/0!</v>
      </c>
      <c r="AC72" t="e">
        <f t="shared" si="258"/>
        <v>#DIV/0!</v>
      </c>
      <c r="AD72" t="e">
        <f t="shared" si="259"/>
        <v>#DIV/0!</v>
      </c>
      <c r="AE72" t="e">
        <f t="shared" si="260"/>
        <v>#DIV/0!</v>
      </c>
      <c r="AF72" t="s">
        <v>218</v>
      </c>
      <c r="AG72">
        <v>8</v>
      </c>
      <c r="AH72">
        <v>13</v>
      </c>
      <c r="AI72">
        <v>11</v>
      </c>
      <c r="AJ72">
        <v>250</v>
      </c>
      <c r="AK72">
        <v>305</v>
      </c>
      <c r="AL72" t="s">
        <v>218</v>
      </c>
      <c r="AM72">
        <v>0</v>
      </c>
      <c r="AN72">
        <v>276</v>
      </c>
      <c r="AO72">
        <f t="shared" si="261"/>
        <v>576</v>
      </c>
      <c r="AP72">
        <f t="shared" si="262"/>
        <v>1.3888888888888888E-2</v>
      </c>
      <c r="AQ72">
        <f t="shared" si="263"/>
        <v>2.2569444444444444E-2</v>
      </c>
      <c r="AR72">
        <f t="shared" si="264"/>
        <v>0.43402777777777779</v>
      </c>
      <c r="AS72">
        <f t="shared" si="265"/>
        <v>0.52951388888888884</v>
      </c>
      <c r="AT72" t="s">
        <v>218</v>
      </c>
      <c r="AU72">
        <v>16</v>
      </c>
      <c r="AV72">
        <v>23</v>
      </c>
      <c r="AW72">
        <v>20</v>
      </c>
      <c r="AX72">
        <v>364</v>
      </c>
      <c r="AY72">
        <v>375</v>
      </c>
      <c r="AZ72" t="s">
        <v>218</v>
      </c>
      <c r="BA72">
        <v>0</v>
      </c>
      <c r="BB72">
        <v>352</v>
      </c>
      <c r="BC72">
        <f t="shared" si="266"/>
        <v>778</v>
      </c>
      <c r="BD72">
        <f t="shared" si="267"/>
        <v>2.056555269922879E-2</v>
      </c>
      <c r="BE72">
        <f t="shared" si="268"/>
        <v>2.9562982005141389E-2</v>
      </c>
      <c r="BF72">
        <f t="shared" si="269"/>
        <v>0.46786632390745503</v>
      </c>
      <c r="BG72">
        <f t="shared" si="270"/>
        <v>0.4820051413881748</v>
      </c>
      <c r="BH72" t="s">
        <v>218</v>
      </c>
      <c r="BI72">
        <v>8</v>
      </c>
      <c r="BJ72">
        <v>14</v>
      </c>
      <c r="BK72">
        <v>13</v>
      </c>
      <c r="BL72">
        <v>354</v>
      </c>
      <c r="BM72">
        <v>408</v>
      </c>
      <c r="BN72" t="s">
        <v>218</v>
      </c>
      <c r="BO72">
        <v>0</v>
      </c>
      <c r="BP72">
        <v>421</v>
      </c>
      <c r="BQ72">
        <f t="shared" si="271"/>
        <v>784</v>
      </c>
      <c r="BR72">
        <f t="shared" si="272"/>
        <v>1.020408163265306E-2</v>
      </c>
      <c r="BS72">
        <f t="shared" si="273"/>
        <v>1.7857142857142856E-2</v>
      </c>
      <c r="BT72">
        <f t="shared" si="274"/>
        <v>0.45153061224489793</v>
      </c>
      <c r="BU72">
        <f t="shared" si="275"/>
        <v>0.52040816326530615</v>
      </c>
      <c r="BV72" t="s">
        <v>218</v>
      </c>
      <c r="BW72">
        <v>10</v>
      </c>
      <c r="BX72">
        <v>18</v>
      </c>
      <c r="BY72">
        <v>15</v>
      </c>
      <c r="BZ72">
        <v>348</v>
      </c>
      <c r="CA72">
        <v>348</v>
      </c>
      <c r="CB72" t="s">
        <v>218</v>
      </c>
      <c r="CC72">
        <v>0</v>
      </c>
      <c r="CD72">
        <v>348</v>
      </c>
      <c r="CE72">
        <v>4</v>
      </c>
      <c r="CF72">
        <v>53</v>
      </c>
      <c r="CG72">
        <v>8</v>
      </c>
      <c r="CH72">
        <v>26</v>
      </c>
      <c r="CI72">
        <v>384</v>
      </c>
      <c r="CJ72">
        <v>227</v>
      </c>
      <c r="CK72">
        <v>32</v>
      </c>
      <c r="CL72">
        <f t="shared" si="276"/>
        <v>728</v>
      </c>
      <c r="CM72">
        <f t="shared" si="277"/>
        <v>1.3736263736263736E-2</v>
      </c>
      <c r="CN72">
        <f t="shared" si="278"/>
        <v>2.4725274725274724E-2</v>
      </c>
      <c r="CO72">
        <f t="shared" si="279"/>
        <v>0.47802197802197804</v>
      </c>
      <c r="CP72">
        <f t="shared" si="280"/>
        <v>0.47802197802197804</v>
      </c>
      <c r="CQ72" t="s">
        <v>218</v>
      </c>
      <c r="CR72">
        <f t="shared" si="281"/>
        <v>5.4945054945054949E-3</v>
      </c>
      <c r="CS72">
        <v>16</v>
      </c>
      <c r="CT72">
        <v>5</v>
      </c>
      <c r="CU72">
        <v>4</v>
      </c>
      <c r="CV72">
        <v>192</v>
      </c>
      <c r="CW72">
        <v>217</v>
      </c>
      <c r="CX72" t="s">
        <v>218</v>
      </c>
      <c r="CY72">
        <v>0</v>
      </c>
      <c r="CZ72">
        <v>184</v>
      </c>
      <c r="DA72">
        <v>7</v>
      </c>
      <c r="DB72">
        <v>41</v>
      </c>
      <c r="DC72">
        <v>36</v>
      </c>
      <c r="DD72">
        <v>4</v>
      </c>
      <c r="DE72">
        <v>206</v>
      </c>
      <c r="DF72">
        <v>154</v>
      </c>
      <c r="DG72">
        <v>18</v>
      </c>
      <c r="DH72">
        <f t="shared" si="282"/>
        <v>437</v>
      </c>
      <c r="DI72">
        <f t="shared" si="283"/>
        <v>3.6613272311212815E-2</v>
      </c>
      <c r="DJ72">
        <f t="shared" si="284"/>
        <v>1.1441647597254004E-2</v>
      </c>
      <c r="DK72">
        <f t="shared" si="285"/>
        <v>0.43935926773455375</v>
      </c>
      <c r="DL72">
        <f t="shared" si="286"/>
        <v>0.49656750572082381</v>
      </c>
      <c r="DM72" t="s">
        <v>218</v>
      </c>
      <c r="DN72">
        <f t="shared" si="287"/>
        <v>1.6018306636155607E-2</v>
      </c>
      <c r="DO72">
        <v>35</v>
      </c>
      <c r="DP72">
        <v>17</v>
      </c>
      <c r="DQ72">
        <v>15</v>
      </c>
      <c r="DR72">
        <v>427</v>
      </c>
      <c r="DS72">
        <v>530</v>
      </c>
      <c r="DT72" t="s">
        <v>218</v>
      </c>
      <c r="DU72">
        <v>0</v>
      </c>
      <c r="DV72">
        <v>501</v>
      </c>
      <c r="DW72">
        <v>25</v>
      </c>
      <c r="DX72">
        <v>24</v>
      </c>
      <c r="DY72">
        <v>63</v>
      </c>
      <c r="DZ72">
        <v>18</v>
      </c>
      <c r="EA72">
        <v>445</v>
      </c>
      <c r="EB72">
        <v>396</v>
      </c>
      <c r="EC72">
        <v>42</v>
      </c>
      <c r="ED72">
        <f t="shared" si="288"/>
        <v>1034</v>
      </c>
      <c r="EE72">
        <f t="shared" si="289"/>
        <v>3.3849129593810444E-2</v>
      </c>
      <c r="EF72">
        <f t="shared" si="290"/>
        <v>1.6441005802707929E-2</v>
      </c>
      <c r="EG72">
        <f t="shared" si="291"/>
        <v>0.41295938104448743</v>
      </c>
      <c r="EH72">
        <f t="shared" si="292"/>
        <v>0.5125725338491296</v>
      </c>
      <c r="EI72" t="s">
        <v>218</v>
      </c>
      <c r="EJ72">
        <f t="shared" si="293"/>
        <v>2.4177949709864602E-2</v>
      </c>
      <c r="EK72">
        <v>54</v>
      </c>
      <c r="EL72">
        <v>27</v>
      </c>
      <c r="EM72">
        <v>23</v>
      </c>
      <c r="EN72">
        <v>362</v>
      </c>
      <c r="EO72">
        <v>568</v>
      </c>
      <c r="EP72" t="s">
        <v>218</v>
      </c>
      <c r="EQ72">
        <v>0</v>
      </c>
      <c r="ER72">
        <v>542</v>
      </c>
      <c r="ES72">
        <v>66</v>
      </c>
      <c r="EU72">
        <v>75</v>
      </c>
      <c r="EV72">
        <v>31</v>
      </c>
      <c r="EW72">
        <v>398</v>
      </c>
      <c r="EX72">
        <v>393</v>
      </c>
      <c r="EY72">
        <v>117</v>
      </c>
      <c r="EZ72">
        <f t="shared" si="294"/>
        <v>1077</v>
      </c>
      <c r="FA72">
        <f t="shared" si="295"/>
        <v>5.0139275766016712E-2</v>
      </c>
      <c r="FB72">
        <f t="shared" si="296"/>
        <v>2.5069637883008356E-2</v>
      </c>
      <c r="FC72">
        <f t="shared" si="297"/>
        <v>0.33611884865366759</v>
      </c>
      <c r="FD72">
        <f t="shared" si="298"/>
        <v>0.52739090064995353</v>
      </c>
      <c r="FE72" t="s">
        <v>218</v>
      </c>
      <c r="FF72">
        <f t="shared" si="299"/>
        <v>6.1281337047353758E-2</v>
      </c>
      <c r="FG72">
        <v>41.5</v>
      </c>
      <c r="FH72">
        <v>92</v>
      </c>
      <c r="FI72">
        <v>2.0299999999999999E-2</v>
      </c>
      <c r="FJ72">
        <v>102868</v>
      </c>
      <c r="FK72">
        <v>7.6499999999999999E-2</v>
      </c>
      <c r="FL72">
        <v>0.92810000000000004</v>
      </c>
      <c r="FM72">
        <v>0.1988</v>
      </c>
      <c r="FN72">
        <v>0.1956</v>
      </c>
      <c r="FO72">
        <v>0.2452</v>
      </c>
      <c r="FP72">
        <v>27</v>
      </c>
      <c r="FQ72">
        <v>17</v>
      </c>
      <c r="FR72">
        <v>200</v>
      </c>
      <c r="FS72">
        <v>257</v>
      </c>
      <c r="FT72" t="s">
        <v>218</v>
      </c>
      <c r="FU72">
        <v>49</v>
      </c>
      <c r="FV72">
        <f t="shared" si="234"/>
        <v>550</v>
      </c>
      <c r="FW72" s="12">
        <f t="shared" si="235"/>
        <v>4.9090909090909088E-2</v>
      </c>
      <c r="FX72" s="12">
        <f t="shared" si="236"/>
        <v>3.090909090909091E-2</v>
      </c>
      <c r="FY72" s="12">
        <f t="shared" si="237"/>
        <v>0.36363636363636365</v>
      </c>
      <c r="FZ72" s="12">
        <f t="shared" si="238"/>
        <v>0.46727272727272728</v>
      </c>
      <c r="GA72" t="s">
        <v>218</v>
      </c>
      <c r="GB72" s="12">
        <f t="shared" si="239"/>
        <v>8.9090909090909096E-2</v>
      </c>
      <c r="GC72">
        <v>27</v>
      </c>
      <c r="GD72">
        <v>19</v>
      </c>
      <c r="GE72">
        <v>204</v>
      </c>
      <c r="GF72">
        <v>283</v>
      </c>
      <c r="GG72" t="s">
        <v>218</v>
      </c>
      <c r="GH72">
        <v>33</v>
      </c>
      <c r="GI72">
        <f t="shared" si="240"/>
        <v>566</v>
      </c>
      <c r="GJ72">
        <f t="shared" si="241"/>
        <v>4.7703180212014133E-2</v>
      </c>
      <c r="GK72">
        <f t="shared" si="242"/>
        <v>3.3568904593639579E-2</v>
      </c>
      <c r="GL72">
        <f t="shared" si="243"/>
        <v>0.36042402826855124</v>
      </c>
      <c r="GM72">
        <f t="shared" si="244"/>
        <v>0.5</v>
      </c>
      <c r="GN72" t="s">
        <v>218</v>
      </c>
      <c r="GO72">
        <f t="shared" si="245"/>
        <v>5.8303886925795051E-2</v>
      </c>
      <c r="GP72">
        <v>27</v>
      </c>
      <c r="GQ72">
        <v>15</v>
      </c>
      <c r="GR72">
        <v>195</v>
      </c>
      <c r="GS72">
        <v>231</v>
      </c>
      <c r="GT72" t="s">
        <v>218</v>
      </c>
      <c r="GU72">
        <v>65</v>
      </c>
      <c r="GV72">
        <f t="shared" si="246"/>
        <v>533</v>
      </c>
      <c r="GW72">
        <f t="shared" si="247"/>
        <v>5.0656660412757973E-2</v>
      </c>
      <c r="GX72">
        <f t="shared" si="248"/>
        <v>2.8142589118198873E-2</v>
      </c>
      <c r="GY72">
        <f t="shared" si="249"/>
        <v>0.36585365853658536</v>
      </c>
      <c r="GZ72">
        <f t="shared" si="250"/>
        <v>0.43339587242026267</v>
      </c>
      <c r="HA72" t="s">
        <v>218</v>
      </c>
      <c r="HB72">
        <f t="shared" si="251"/>
        <v>0.12195121951219512</v>
      </c>
    </row>
    <row r="73" spans="1:210">
      <c r="A73" t="s">
        <v>382</v>
      </c>
      <c r="B73" t="s">
        <v>214</v>
      </c>
      <c r="C73" t="s">
        <v>383</v>
      </c>
      <c r="D73" t="s">
        <v>239</v>
      </c>
      <c r="E73" t="s">
        <v>240</v>
      </c>
      <c r="F73">
        <v>76</v>
      </c>
      <c r="G73">
        <v>16</v>
      </c>
      <c r="H73">
        <v>12</v>
      </c>
      <c r="I73">
        <v>188</v>
      </c>
      <c r="J73">
        <v>373</v>
      </c>
      <c r="K73" t="s">
        <v>218</v>
      </c>
      <c r="L73">
        <v>286</v>
      </c>
      <c r="M73">
        <f t="shared" si="233"/>
        <v>653</v>
      </c>
      <c r="N73">
        <f t="shared" si="252"/>
        <v>0.11638591117917305</v>
      </c>
      <c r="O73">
        <f t="shared" si="253"/>
        <v>2.4502297090352222E-2</v>
      </c>
      <c r="P73">
        <f t="shared" si="254"/>
        <v>0.28790199081163859</v>
      </c>
      <c r="Q73">
        <f t="shared" si="255"/>
        <v>0.57120980091883611</v>
      </c>
      <c r="R73" t="s">
        <v>218</v>
      </c>
      <c r="S73">
        <v>72</v>
      </c>
      <c r="T73">
        <v>23</v>
      </c>
      <c r="U73">
        <v>16</v>
      </c>
      <c r="V73">
        <v>159</v>
      </c>
      <c r="W73">
        <v>349</v>
      </c>
      <c r="X73" t="s">
        <v>218</v>
      </c>
      <c r="Y73">
        <v>0</v>
      </c>
      <c r="Z73">
        <v>246</v>
      </c>
      <c r="AA73">
        <f t="shared" si="256"/>
        <v>603</v>
      </c>
      <c r="AB73">
        <f t="shared" si="257"/>
        <v>0.11940298507462686</v>
      </c>
      <c r="AC73">
        <f t="shared" si="258"/>
        <v>3.8142620232172471E-2</v>
      </c>
      <c r="AD73">
        <f t="shared" si="259"/>
        <v>0.26368159203980102</v>
      </c>
      <c r="AE73">
        <f t="shared" si="260"/>
        <v>0.5787728026533997</v>
      </c>
      <c r="AF73" t="s">
        <v>218</v>
      </c>
      <c r="AL73" t="s">
        <v>218</v>
      </c>
      <c r="AO73">
        <f t="shared" si="261"/>
        <v>0</v>
      </c>
      <c r="AP73" t="e">
        <f t="shared" si="262"/>
        <v>#DIV/0!</v>
      </c>
      <c r="AQ73" t="e">
        <f t="shared" si="263"/>
        <v>#DIV/0!</v>
      </c>
      <c r="AR73" t="e">
        <f t="shared" si="264"/>
        <v>#DIV/0!</v>
      </c>
      <c r="AS73" t="e">
        <f t="shared" si="265"/>
        <v>#DIV/0!</v>
      </c>
      <c r="AT73" t="s">
        <v>218</v>
      </c>
      <c r="AU73">
        <v>60</v>
      </c>
      <c r="AV73">
        <v>12</v>
      </c>
      <c r="AW73">
        <v>8</v>
      </c>
      <c r="AX73">
        <v>172</v>
      </c>
      <c r="AY73">
        <v>281</v>
      </c>
      <c r="AZ73" t="s">
        <v>218</v>
      </c>
      <c r="BA73">
        <v>0</v>
      </c>
      <c r="BB73">
        <v>235</v>
      </c>
      <c r="BC73">
        <f t="shared" si="266"/>
        <v>525</v>
      </c>
      <c r="BD73">
        <f t="shared" si="267"/>
        <v>0.11428571428571428</v>
      </c>
      <c r="BE73">
        <f t="shared" si="268"/>
        <v>2.2857142857142857E-2</v>
      </c>
      <c r="BF73">
        <f t="shared" si="269"/>
        <v>0.32761904761904764</v>
      </c>
      <c r="BG73">
        <f t="shared" si="270"/>
        <v>0.53523809523809529</v>
      </c>
      <c r="BH73" t="s">
        <v>218</v>
      </c>
      <c r="BI73">
        <v>65</v>
      </c>
      <c r="BJ73">
        <v>10</v>
      </c>
      <c r="BK73">
        <v>2</v>
      </c>
      <c r="BL73">
        <v>199</v>
      </c>
      <c r="BM73">
        <v>314</v>
      </c>
      <c r="BN73" t="s">
        <v>218</v>
      </c>
      <c r="BO73">
        <v>0</v>
      </c>
      <c r="BP73">
        <v>290</v>
      </c>
      <c r="BQ73">
        <f t="shared" si="271"/>
        <v>588</v>
      </c>
      <c r="BR73">
        <f t="shared" si="272"/>
        <v>0.11054421768707483</v>
      </c>
      <c r="BS73">
        <f t="shared" si="273"/>
        <v>1.7006802721088437E-2</v>
      </c>
      <c r="BT73">
        <f t="shared" si="274"/>
        <v>0.33843537414965985</v>
      </c>
      <c r="BU73">
        <f t="shared" si="275"/>
        <v>0.53401360544217691</v>
      </c>
      <c r="BV73" t="s">
        <v>218</v>
      </c>
      <c r="CB73" t="s">
        <v>218</v>
      </c>
      <c r="CL73">
        <f t="shared" si="276"/>
        <v>0</v>
      </c>
      <c r="CM73" t="e">
        <f t="shared" si="277"/>
        <v>#DIV/0!</v>
      </c>
      <c r="CN73" t="e">
        <f t="shared" si="278"/>
        <v>#DIV/0!</v>
      </c>
      <c r="CO73" t="e">
        <f t="shared" si="279"/>
        <v>#DIV/0!</v>
      </c>
      <c r="CP73" t="e">
        <f t="shared" si="280"/>
        <v>#DIV/0!</v>
      </c>
      <c r="CQ73" t="s">
        <v>218</v>
      </c>
      <c r="CR73" t="e">
        <f t="shared" si="281"/>
        <v>#DIV/0!</v>
      </c>
      <c r="CS73">
        <v>25</v>
      </c>
      <c r="CT73">
        <v>25</v>
      </c>
      <c r="CU73">
        <v>7</v>
      </c>
      <c r="CV73">
        <v>183</v>
      </c>
      <c r="CW73">
        <v>249</v>
      </c>
      <c r="CX73" t="s">
        <v>218</v>
      </c>
      <c r="CY73">
        <v>0</v>
      </c>
      <c r="CZ73">
        <v>220</v>
      </c>
      <c r="DA73">
        <v>14</v>
      </c>
      <c r="DB73">
        <v>46</v>
      </c>
      <c r="DC73">
        <v>35</v>
      </c>
      <c r="DD73">
        <v>25</v>
      </c>
      <c r="DE73">
        <v>190</v>
      </c>
      <c r="DF73">
        <v>184</v>
      </c>
      <c r="DG73">
        <v>42</v>
      </c>
      <c r="DH73">
        <f t="shared" si="282"/>
        <v>496</v>
      </c>
      <c r="DI73">
        <f t="shared" si="283"/>
        <v>5.040322580645161E-2</v>
      </c>
      <c r="DJ73">
        <f t="shared" si="284"/>
        <v>5.040322580645161E-2</v>
      </c>
      <c r="DK73">
        <f t="shared" si="285"/>
        <v>0.36895161290322581</v>
      </c>
      <c r="DL73">
        <f t="shared" si="286"/>
        <v>0.50201612903225812</v>
      </c>
      <c r="DM73" t="s">
        <v>218</v>
      </c>
      <c r="DN73">
        <f t="shared" si="287"/>
        <v>2.8225806451612902E-2</v>
      </c>
      <c r="DO73">
        <v>57</v>
      </c>
      <c r="DP73">
        <v>8</v>
      </c>
      <c r="DQ73">
        <v>3</v>
      </c>
      <c r="DR73">
        <v>198</v>
      </c>
      <c r="DS73">
        <v>304</v>
      </c>
      <c r="DT73" t="s">
        <v>218</v>
      </c>
      <c r="DU73">
        <v>0</v>
      </c>
      <c r="DV73">
        <v>272</v>
      </c>
      <c r="DW73">
        <v>7</v>
      </c>
      <c r="DX73">
        <v>95</v>
      </c>
      <c r="DY73">
        <v>78</v>
      </c>
      <c r="DZ73">
        <v>10</v>
      </c>
      <c r="EA73">
        <v>224</v>
      </c>
      <c r="EB73">
        <v>213</v>
      </c>
      <c r="EC73">
        <v>33</v>
      </c>
      <c r="ED73">
        <f t="shared" si="288"/>
        <v>574</v>
      </c>
      <c r="EE73">
        <f t="shared" si="289"/>
        <v>9.9303135888501745E-2</v>
      </c>
      <c r="EF73">
        <f t="shared" si="290"/>
        <v>1.3937282229965157E-2</v>
      </c>
      <c r="EG73">
        <f t="shared" si="291"/>
        <v>0.34494773519163763</v>
      </c>
      <c r="EH73">
        <f t="shared" si="292"/>
        <v>0.52961672473867594</v>
      </c>
      <c r="EI73" t="s">
        <v>218</v>
      </c>
      <c r="EJ73">
        <f t="shared" si="293"/>
        <v>1.2195121951219513E-2</v>
      </c>
      <c r="EP73" t="s">
        <v>218</v>
      </c>
      <c r="EZ73">
        <f t="shared" si="294"/>
        <v>0</v>
      </c>
      <c r="FA73" t="e">
        <f t="shared" si="295"/>
        <v>#DIV/0!</v>
      </c>
      <c r="FB73" t="e">
        <f t="shared" si="296"/>
        <v>#DIV/0!</v>
      </c>
      <c r="FC73" t="e">
        <f t="shared" si="297"/>
        <v>#DIV/0!</v>
      </c>
      <c r="FD73" t="e">
        <f t="shared" si="298"/>
        <v>#DIV/0!</v>
      </c>
      <c r="FE73" t="s">
        <v>218</v>
      </c>
      <c r="FF73" t="e">
        <f t="shared" si="299"/>
        <v>#DIV/0!</v>
      </c>
      <c r="FG73">
        <v>59.3</v>
      </c>
      <c r="FH73">
        <v>96</v>
      </c>
      <c r="FI73">
        <v>2.64E-2</v>
      </c>
      <c r="FJ73">
        <v>63875</v>
      </c>
      <c r="FK73">
        <v>0.12139999999999999</v>
      </c>
      <c r="FL73">
        <v>0.877</v>
      </c>
      <c r="FM73">
        <v>0.17960000000000001</v>
      </c>
      <c r="FN73">
        <v>0.15479999999999999</v>
      </c>
      <c r="FO73">
        <v>0.2162</v>
      </c>
      <c r="FP73">
        <v>63</v>
      </c>
      <c r="FQ73">
        <v>9</v>
      </c>
      <c r="FR73">
        <v>162</v>
      </c>
      <c r="FS73">
        <v>301</v>
      </c>
      <c r="FT73" t="s">
        <v>218</v>
      </c>
      <c r="FU73">
        <v>18</v>
      </c>
      <c r="FV73">
        <f t="shared" si="234"/>
        <v>553</v>
      </c>
      <c r="FW73" s="12">
        <f t="shared" si="235"/>
        <v>0.11392405063291139</v>
      </c>
      <c r="FX73" s="12">
        <f t="shared" si="236"/>
        <v>1.62748643761302E-2</v>
      </c>
      <c r="FY73" s="12">
        <f t="shared" si="237"/>
        <v>0.29294755877034356</v>
      </c>
      <c r="FZ73" s="12">
        <f t="shared" si="238"/>
        <v>0.54430379746835444</v>
      </c>
      <c r="GA73" t="s">
        <v>218</v>
      </c>
      <c r="GB73" s="12">
        <f t="shared" si="239"/>
        <v>3.25497287522604E-2</v>
      </c>
      <c r="GC73">
        <v>50</v>
      </c>
      <c r="GD73">
        <v>8</v>
      </c>
      <c r="GE73">
        <v>153</v>
      </c>
      <c r="GF73">
        <v>346</v>
      </c>
      <c r="GG73" t="s">
        <v>218</v>
      </c>
      <c r="GH73">
        <v>7</v>
      </c>
      <c r="GI73">
        <f t="shared" si="240"/>
        <v>564</v>
      </c>
      <c r="GJ73">
        <f t="shared" si="241"/>
        <v>8.8652482269503549E-2</v>
      </c>
      <c r="GK73">
        <f t="shared" si="242"/>
        <v>1.4184397163120567E-2</v>
      </c>
      <c r="GL73">
        <f t="shared" si="243"/>
        <v>0.27127659574468083</v>
      </c>
      <c r="GM73">
        <f t="shared" si="244"/>
        <v>0.61347517730496459</v>
      </c>
      <c r="GN73" t="s">
        <v>218</v>
      </c>
      <c r="GO73">
        <f t="shared" si="245"/>
        <v>1.2411347517730497E-2</v>
      </c>
      <c r="GP73">
        <v>75</v>
      </c>
      <c r="GQ73">
        <v>10</v>
      </c>
      <c r="GR73">
        <v>170</v>
      </c>
      <c r="GS73">
        <v>255</v>
      </c>
      <c r="GT73" t="s">
        <v>218</v>
      </c>
      <c r="GU73">
        <v>29</v>
      </c>
      <c r="GV73">
        <f t="shared" si="246"/>
        <v>539</v>
      </c>
      <c r="GW73">
        <f t="shared" si="247"/>
        <v>0.1391465677179963</v>
      </c>
      <c r="GX73">
        <f t="shared" si="248"/>
        <v>1.8552875695732839E-2</v>
      </c>
      <c r="GY73">
        <f t="shared" si="249"/>
        <v>0.31539888682745826</v>
      </c>
      <c r="GZ73">
        <f t="shared" si="250"/>
        <v>0.47309833024118736</v>
      </c>
      <c r="HA73" t="s">
        <v>218</v>
      </c>
      <c r="HB73">
        <f t="shared" si="251"/>
        <v>5.3803339517625233E-2</v>
      </c>
    </row>
    <row r="74" spans="1:210">
      <c r="A74" t="s">
        <v>221</v>
      </c>
      <c r="B74" t="s">
        <v>228</v>
      </c>
      <c r="C74" t="s">
        <v>384</v>
      </c>
      <c r="D74" t="s">
        <v>221</v>
      </c>
      <c r="E74" t="s">
        <v>222</v>
      </c>
      <c r="F74">
        <v>12</v>
      </c>
      <c r="G74">
        <v>3</v>
      </c>
      <c r="H74">
        <v>0</v>
      </c>
      <c r="I74">
        <v>268</v>
      </c>
      <c r="J74">
        <v>411</v>
      </c>
      <c r="K74">
        <v>194</v>
      </c>
      <c r="L74">
        <v>374</v>
      </c>
      <c r="M74">
        <f t="shared" si="233"/>
        <v>888</v>
      </c>
      <c r="N74">
        <f t="shared" si="252"/>
        <v>1.3513513513513514E-2</v>
      </c>
      <c r="O74">
        <f t="shared" si="253"/>
        <v>3.3783783783783786E-3</v>
      </c>
      <c r="P74">
        <f t="shared" si="254"/>
        <v>0.30180180180180183</v>
      </c>
      <c r="Q74">
        <f t="shared" si="255"/>
        <v>0.46283783783783783</v>
      </c>
      <c r="R74">
        <f>K74/$M74</f>
        <v>0.21846846846846846</v>
      </c>
      <c r="S74">
        <v>44</v>
      </c>
      <c r="T74">
        <v>5</v>
      </c>
      <c r="U74">
        <v>3</v>
      </c>
      <c r="V74">
        <v>330</v>
      </c>
      <c r="W74">
        <v>862</v>
      </c>
      <c r="X74">
        <v>402</v>
      </c>
      <c r="Y74">
        <v>217</v>
      </c>
      <c r="Z74">
        <v>601</v>
      </c>
      <c r="AA74">
        <f t="shared" si="256"/>
        <v>1643</v>
      </c>
      <c r="AB74">
        <f t="shared" si="257"/>
        <v>2.6780279975654291E-2</v>
      </c>
      <c r="AC74">
        <f t="shared" si="258"/>
        <v>3.0432136335970784E-3</v>
      </c>
      <c r="AD74">
        <f t="shared" si="259"/>
        <v>0.20085209981740718</v>
      </c>
      <c r="AE74">
        <f t="shared" si="260"/>
        <v>0.52465003043213632</v>
      </c>
      <c r="AF74">
        <f>X74/$AA74</f>
        <v>0.2446743761412051</v>
      </c>
      <c r="AO74">
        <f t="shared" si="261"/>
        <v>0</v>
      </c>
      <c r="AP74" t="e">
        <f t="shared" si="262"/>
        <v>#DIV/0!</v>
      </c>
      <c r="AQ74" t="e">
        <f t="shared" si="263"/>
        <v>#DIV/0!</v>
      </c>
      <c r="AR74" t="e">
        <f t="shared" si="264"/>
        <v>#DIV/0!</v>
      </c>
      <c r="AS74" t="e">
        <f t="shared" si="265"/>
        <v>#DIV/0!</v>
      </c>
      <c r="AT74" t="e">
        <f>AL74/$AO74</f>
        <v>#DIV/0!</v>
      </c>
      <c r="AU74">
        <v>21</v>
      </c>
      <c r="AV74">
        <v>6</v>
      </c>
      <c r="AW74">
        <v>1</v>
      </c>
      <c r="AX74">
        <v>218</v>
      </c>
      <c r="AY74">
        <v>466</v>
      </c>
      <c r="AZ74">
        <v>217</v>
      </c>
      <c r="BA74">
        <v>119</v>
      </c>
      <c r="BB74">
        <v>363</v>
      </c>
      <c r="BC74">
        <f t="shared" si="266"/>
        <v>928</v>
      </c>
      <c r="BD74">
        <f t="shared" si="267"/>
        <v>2.2629310344827586E-2</v>
      </c>
      <c r="BE74">
        <f t="shared" si="268"/>
        <v>6.4655172413793103E-3</v>
      </c>
      <c r="BF74">
        <f t="shared" si="269"/>
        <v>0.23491379310344829</v>
      </c>
      <c r="BG74">
        <f t="shared" si="270"/>
        <v>0.50215517241379315</v>
      </c>
      <c r="BH74">
        <f>AZ74/$BC74</f>
        <v>0.23383620689655171</v>
      </c>
      <c r="BI74">
        <v>25</v>
      </c>
      <c r="BJ74">
        <v>7</v>
      </c>
      <c r="BK74">
        <v>3</v>
      </c>
      <c r="BL74">
        <v>266</v>
      </c>
      <c r="BM74">
        <v>593</v>
      </c>
      <c r="BN74">
        <v>220</v>
      </c>
      <c r="BO74">
        <v>190</v>
      </c>
      <c r="BP74">
        <v>525</v>
      </c>
      <c r="BQ74">
        <f t="shared" si="271"/>
        <v>1111</v>
      </c>
      <c r="BR74">
        <f t="shared" si="272"/>
        <v>2.2502250225022502E-2</v>
      </c>
      <c r="BS74">
        <f t="shared" si="273"/>
        <v>6.3006300630063005E-3</v>
      </c>
      <c r="BT74">
        <f t="shared" si="274"/>
        <v>0.23942394239423942</v>
      </c>
      <c r="BU74">
        <f t="shared" si="275"/>
        <v>0.53375337533753375</v>
      </c>
      <c r="BV74">
        <f>BN74/$BQ74</f>
        <v>0.19801980198019803</v>
      </c>
      <c r="BW74">
        <v>18</v>
      </c>
      <c r="BX74">
        <v>3</v>
      </c>
      <c r="BY74">
        <v>0</v>
      </c>
      <c r="BZ74">
        <v>330</v>
      </c>
      <c r="CA74">
        <v>604</v>
      </c>
      <c r="CB74">
        <v>224</v>
      </c>
      <c r="CC74">
        <v>170</v>
      </c>
      <c r="CD74">
        <v>544</v>
      </c>
      <c r="CE74">
        <v>10</v>
      </c>
      <c r="CF74">
        <v>10</v>
      </c>
      <c r="CG74">
        <v>32</v>
      </c>
      <c r="CH74">
        <v>4</v>
      </c>
      <c r="CI74">
        <v>295</v>
      </c>
      <c r="CJ74">
        <v>661</v>
      </c>
      <c r="CK74">
        <v>10</v>
      </c>
      <c r="CL74">
        <f t="shared" si="276"/>
        <v>1189</v>
      </c>
      <c r="CM74">
        <f t="shared" si="277"/>
        <v>1.5138772077375946E-2</v>
      </c>
      <c r="CN74">
        <f t="shared" si="278"/>
        <v>2.5231286795626578E-3</v>
      </c>
      <c r="CO74">
        <f t="shared" si="279"/>
        <v>0.27754415475189237</v>
      </c>
      <c r="CP74">
        <f t="shared" si="280"/>
        <v>0.50798990748528172</v>
      </c>
      <c r="CQ74">
        <f>CB74/$CL74</f>
        <v>0.18839360807401179</v>
      </c>
      <c r="CR74">
        <f t="shared" si="281"/>
        <v>8.4104289318755257E-3</v>
      </c>
      <c r="CS74">
        <v>26</v>
      </c>
      <c r="CT74">
        <v>4</v>
      </c>
      <c r="CU74">
        <v>2</v>
      </c>
      <c r="CV74">
        <v>312</v>
      </c>
      <c r="CW74">
        <v>637</v>
      </c>
      <c r="CX74">
        <v>261</v>
      </c>
      <c r="CY74">
        <v>174</v>
      </c>
      <c r="CZ74">
        <v>578</v>
      </c>
      <c r="DA74">
        <v>13</v>
      </c>
      <c r="DB74">
        <v>21</v>
      </c>
      <c r="DC74">
        <v>37</v>
      </c>
      <c r="DD74">
        <v>16</v>
      </c>
      <c r="DE74">
        <v>305</v>
      </c>
      <c r="DF74">
        <v>659</v>
      </c>
      <c r="DG74">
        <v>11</v>
      </c>
      <c r="DH74">
        <f t="shared" si="282"/>
        <v>1253</v>
      </c>
      <c r="DI74">
        <f t="shared" si="283"/>
        <v>2.0750199521149242E-2</v>
      </c>
      <c r="DJ74">
        <f t="shared" si="284"/>
        <v>3.1923383878691143E-3</v>
      </c>
      <c r="DK74">
        <f t="shared" si="285"/>
        <v>0.24900239425379089</v>
      </c>
      <c r="DL74">
        <f t="shared" si="286"/>
        <v>0.50837988826815639</v>
      </c>
      <c r="DM74">
        <f>CX74/$DH74</f>
        <v>0.20830007980845969</v>
      </c>
      <c r="DN74">
        <f t="shared" si="287"/>
        <v>1.0375099760574621E-2</v>
      </c>
      <c r="DO74">
        <v>12</v>
      </c>
      <c r="DP74">
        <v>4</v>
      </c>
      <c r="DQ74">
        <v>1</v>
      </c>
      <c r="DR74">
        <v>317</v>
      </c>
      <c r="DS74">
        <v>545</v>
      </c>
      <c r="DT74">
        <v>220</v>
      </c>
      <c r="DU74">
        <v>143</v>
      </c>
      <c r="DV74">
        <v>521</v>
      </c>
      <c r="DW74">
        <v>3</v>
      </c>
      <c r="DX74">
        <v>21</v>
      </c>
      <c r="DY74">
        <v>22</v>
      </c>
      <c r="DZ74">
        <v>6</v>
      </c>
      <c r="EA74">
        <v>318</v>
      </c>
      <c r="EB74">
        <v>570</v>
      </c>
      <c r="EC74">
        <v>6</v>
      </c>
      <c r="ED74">
        <f t="shared" si="288"/>
        <v>1101</v>
      </c>
      <c r="EE74">
        <f t="shared" si="289"/>
        <v>1.0899182561307902E-2</v>
      </c>
      <c r="EF74">
        <f t="shared" si="290"/>
        <v>3.6330608537693005E-3</v>
      </c>
      <c r="EG74">
        <f t="shared" si="291"/>
        <v>0.28792007266121705</v>
      </c>
      <c r="EH74">
        <f t="shared" si="292"/>
        <v>0.49500454132606719</v>
      </c>
      <c r="EI74">
        <f>DT74/$ED74</f>
        <v>0.19981834695731154</v>
      </c>
      <c r="EJ74">
        <f t="shared" si="293"/>
        <v>2.7247956403269754E-3</v>
      </c>
      <c r="EK74">
        <v>14</v>
      </c>
      <c r="EL74">
        <v>4</v>
      </c>
      <c r="EM74">
        <v>1</v>
      </c>
      <c r="EN74">
        <v>272</v>
      </c>
      <c r="EO74">
        <v>528</v>
      </c>
      <c r="EP74">
        <v>173</v>
      </c>
      <c r="EQ74">
        <v>166</v>
      </c>
      <c r="ER74">
        <v>383</v>
      </c>
      <c r="ES74">
        <v>2</v>
      </c>
      <c r="EU74">
        <v>16</v>
      </c>
      <c r="EV74">
        <v>4</v>
      </c>
      <c r="EW74">
        <v>257</v>
      </c>
      <c r="EX74">
        <v>513</v>
      </c>
      <c r="EY74">
        <v>1</v>
      </c>
      <c r="EZ74">
        <f t="shared" si="294"/>
        <v>993</v>
      </c>
      <c r="FA74">
        <f t="shared" si="295"/>
        <v>1.4098690835850957E-2</v>
      </c>
      <c r="FB74">
        <f t="shared" si="296"/>
        <v>4.0281973816717019E-3</v>
      </c>
      <c r="FC74">
        <f t="shared" si="297"/>
        <v>0.27391742195367574</v>
      </c>
      <c r="FD74">
        <f t="shared" si="298"/>
        <v>0.53172205438066467</v>
      </c>
      <c r="FE74">
        <f>EP74/$EZ74</f>
        <v>0.17421953675730112</v>
      </c>
      <c r="FF74">
        <f t="shared" si="299"/>
        <v>2.014098690835851E-3</v>
      </c>
      <c r="FG74">
        <v>56.5</v>
      </c>
      <c r="FH74">
        <v>140</v>
      </c>
      <c r="FI74">
        <v>2.29E-2</v>
      </c>
      <c r="FJ74">
        <v>74250</v>
      </c>
      <c r="FK74">
        <v>0.1663</v>
      </c>
      <c r="FL74">
        <v>0.86319999999999997</v>
      </c>
      <c r="FM74">
        <v>0.17710000000000001</v>
      </c>
      <c r="FN74">
        <v>0.14990000000000001</v>
      </c>
      <c r="FO74">
        <v>0.2102</v>
      </c>
      <c r="FP74">
        <v>15</v>
      </c>
      <c r="FQ74">
        <v>2</v>
      </c>
      <c r="FR74">
        <v>222</v>
      </c>
      <c r="FS74">
        <v>681</v>
      </c>
      <c r="FT74">
        <v>249</v>
      </c>
      <c r="FU74">
        <v>8</v>
      </c>
      <c r="FV74">
        <f t="shared" si="234"/>
        <v>1177</v>
      </c>
      <c r="FW74" s="12">
        <f t="shared" si="235"/>
        <v>1.2744265080713678E-2</v>
      </c>
      <c r="FX74" s="12">
        <f t="shared" si="236"/>
        <v>1.6992353440951572E-3</v>
      </c>
      <c r="FY74" s="12">
        <f t="shared" si="237"/>
        <v>0.18861512319456245</v>
      </c>
      <c r="FZ74" s="12">
        <f t="shared" si="238"/>
        <v>0.57858963466440105</v>
      </c>
      <c r="GA74" s="12">
        <f>FT74/FV74</f>
        <v>0.21155480033984708</v>
      </c>
      <c r="GB74" s="12">
        <f t="shared" si="239"/>
        <v>6.7969413763806288E-3</v>
      </c>
      <c r="GC74">
        <v>10</v>
      </c>
      <c r="GD74">
        <v>2</v>
      </c>
      <c r="GE74">
        <v>222</v>
      </c>
      <c r="GF74">
        <v>689</v>
      </c>
      <c r="GG74">
        <v>249</v>
      </c>
      <c r="GH74">
        <v>5</v>
      </c>
      <c r="GI74">
        <f t="shared" si="240"/>
        <v>1177</v>
      </c>
      <c r="GJ74">
        <f t="shared" si="241"/>
        <v>8.4961767204757861E-3</v>
      </c>
      <c r="GK74">
        <f t="shared" si="242"/>
        <v>1.6992353440951572E-3</v>
      </c>
      <c r="GL74">
        <f t="shared" si="243"/>
        <v>0.18861512319456245</v>
      </c>
      <c r="GM74">
        <f t="shared" si="244"/>
        <v>0.5853865760407817</v>
      </c>
      <c r="GN74">
        <f>GG74/$GI74</f>
        <v>0.21155480033984708</v>
      </c>
      <c r="GO74">
        <f t="shared" si="245"/>
        <v>4.248088360237893E-3</v>
      </c>
      <c r="GP74">
        <v>19</v>
      </c>
      <c r="GQ74">
        <v>2</v>
      </c>
      <c r="GR74">
        <v>221</v>
      </c>
      <c r="GS74">
        <v>672</v>
      </c>
      <c r="GT74">
        <v>249</v>
      </c>
      <c r="GU74">
        <v>11</v>
      </c>
      <c r="GV74">
        <f t="shared" si="246"/>
        <v>1174</v>
      </c>
      <c r="GW74">
        <f t="shared" si="247"/>
        <v>1.6183986371379896E-2</v>
      </c>
      <c r="GX74">
        <f t="shared" si="248"/>
        <v>1.7035775127768314E-3</v>
      </c>
      <c r="GY74">
        <f t="shared" si="249"/>
        <v>0.18824531516183987</v>
      </c>
      <c r="GZ74">
        <f t="shared" si="250"/>
        <v>0.57240204429301533</v>
      </c>
      <c r="HA74">
        <f>GT74/$GV74</f>
        <v>0.2120954003407155</v>
      </c>
      <c r="HB74">
        <f t="shared" si="251"/>
        <v>9.3696763202725727E-3</v>
      </c>
    </row>
    <row r="75" spans="1:210">
      <c r="A75" t="s">
        <v>385</v>
      </c>
      <c r="B75" t="s">
        <v>214</v>
      </c>
      <c r="C75" t="s">
        <v>386</v>
      </c>
      <c r="D75" t="s">
        <v>259</v>
      </c>
      <c r="E75" t="s">
        <v>261</v>
      </c>
      <c r="F75">
        <v>35</v>
      </c>
      <c r="G75">
        <v>59</v>
      </c>
      <c r="H75">
        <v>57</v>
      </c>
      <c r="I75">
        <v>239</v>
      </c>
      <c r="J75">
        <v>196</v>
      </c>
      <c r="K75" t="s">
        <v>218</v>
      </c>
      <c r="L75">
        <v>188</v>
      </c>
      <c r="M75">
        <f t="shared" si="233"/>
        <v>529</v>
      </c>
      <c r="N75">
        <f t="shared" si="252"/>
        <v>6.6162570888468802E-2</v>
      </c>
      <c r="O75">
        <f t="shared" si="253"/>
        <v>0.11153119092627599</v>
      </c>
      <c r="P75">
        <f t="shared" si="254"/>
        <v>0.45179584120982985</v>
      </c>
      <c r="Q75">
        <f t="shared" si="255"/>
        <v>0.37051039697542532</v>
      </c>
      <c r="R75" t="s">
        <v>218</v>
      </c>
      <c r="S75">
        <v>44</v>
      </c>
      <c r="T75">
        <v>34</v>
      </c>
      <c r="U75">
        <v>34</v>
      </c>
      <c r="V75">
        <v>233</v>
      </c>
      <c r="W75">
        <v>280</v>
      </c>
      <c r="X75" t="s">
        <v>218</v>
      </c>
      <c r="Y75">
        <v>0</v>
      </c>
      <c r="Z75">
        <v>236</v>
      </c>
      <c r="AA75">
        <f t="shared" si="256"/>
        <v>591</v>
      </c>
      <c r="AB75">
        <f t="shared" si="257"/>
        <v>7.4450084602368863E-2</v>
      </c>
      <c r="AC75">
        <f t="shared" si="258"/>
        <v>5.7529610829103212E-2</v>
      </c>
      <c r="AD75">
        <f t="shared" si="259"/>
        <v>0.39424703891708968</v>
      </c>
      <c r="AE75">
        <f t="shared" si="260"/>
        <v>0.47377326565143824</v>
      </c>
      <c r="AF75" t="s">
        <v>218</v>
      </c>
      <c r="AG75">
        <v>33</v>
      </c>
      <c r="AH75">
        <v>36</v>
      </c>
      <c r="AI75">
        <v>34</v>
      </c>
      <c r="AJ75">
        <v>220</v>
      </c>
      <c r="AK75">
        <v>217</v>
      </c>
      <c r="AL75" t="s">
        <v>218</v>
      </c>
      <c r="AM75">
        <v>0</v>
      </c>
      <c r="AN75">
        <v>189</v>
      </c>
      <c r="AO75">
        <f t="shared" si="261"/>
        <v>506</v>
      </c>
      <c r="AP75">
        <f t="shared" si="262"/>
        <v>6.5217391304347824E-2</v>
      </c>
      <c r="AQ75">
        <f t="shared" si="263"/>
        <v>7.1146245059288543E-2</v>
      </c>
      <c r="AR75">
        <f t="shared" si="264"/>
        <v>0.43478260869565216</v>
      </c>
      <c r="AS75">
        <f t="shared" si="265"/>
        <v>0.42885375494071148</v>
      </c>
      <c r="AT75" t="s">
        <v>218</v>
      </c>
      <c r="AU75">
        <v>11</v>
      </c>
      <c r="AV75">
        <v>35</v>
      </c>
      <c r="AW75">
        <v>27</v>
      </c>
      <c r="AX75">
        <v>140</v>
      </c>
      <c r="AY75">
        <v>198</v>
      </c>
      <c r="AZ75" t="s">
        <v>218</v>
      </c>
      <c r="BA75">
        <v>0</v>
      </c>
      <c r="BB75">
        <v>174</v>
      </c>
      <c r="BC75">
        <f t="shared" si="266"/>
        <v>384</v>
      </c>
      <c r="BD75">
        <f t="shared" si="267"/>
        <v>2.8645833333333332E-2</v>
      </c>
      <c r="BE75">
        <f t="shared" si="268"/>
        <v>9.1145833333333329E-2</v>
      </c>
      <c r="BF75">
        <f t="shared" si="269"/>
        <v>0.36458333333333331</v>
      </c>
      <c r="BG75">
        <f t="shared" si="270"/>
        <v>0.515625</v>
      </c>
      <c r="BH75" t="s">
        <v>218</v>
      </c>
      <c r="BI75">
        <v>6</v>
      </c>
      <c r="BJ75">
        <v>10</v>
      </c>
      <c r="BK75">
        <v>9</v>
      </c>
      <c r="BL75">
        <v>103</v>
      </c>
      <c r="BM75">
        <v>211</v>
      </c>
      <c r="BN75" t="s">
        <v>218</v>
      </c>
      <c r="BO75">
        <v>0</v>
      </c>
      <c r="BP75">
        <v>203</v>
      </c>
      <c r="BQ75">
        <f t="shared" si="271"/>
        <v>330</v>
      </c>
      <c r="BR75">
        <f t="shared" si="272"/>
        <v>1.8181818181818181E-2</v>
      </c>
      <c r="BS75">
        <f t="shared" si="273"/>
        <v>3.0303030303030304E-2</v>
      </c>
      <c r="BT75">
        <f t="shared" si="274"/>
        <v>0.31212121212121213</v>
      </c>
      <c r="BU75">
        <f t="shared" si="275"/>
        <v>0.6393939393939394</v>
      </c>
      <c r="BV75" t="s">
        <v>218</v>
      </c>
      <c r="BW75">
        <v>9</v>
      </c>
      <c r="BX75">
        <v>25</v>
      </c>
      <c r="BY75">
        <v>23</v>
      </c>
      <c r="BZ75">
        <v>107</v>
      </c>
      <c r="CA75">
        <v>133</v>
      </c>
      <c r="CB75" t="s">
        <v>218</v>
      </c>
      <c r="CC75">
        <v>0</v>
      </c>
      <c r="CD75">
        <v>133</v>
      </c>
      <c r="CE75">
        <v>9</v>
      </c>
      <c r="CF75">
        <v>41</v>
      </c>
      <c r="CG75">
        <v>15</v>
      </c>
      <c r="CH75">
        <v>24</v>
      </c>
      <c r="CI75">
        <v>115</v>
      </c>
      <c r="CJ75">
        <v>115</v>
      </c>
      <c r="CK75">
        <v>2</v>
      </c>
      <c r="CL75">
        <f t="shared" si="276"/>
        <v>283</v>
      </c>
      <c r="CM75">
        <f t="shared" si="277"/>
        <v>3.1802120141342753E-2</v>
      </c>
      <c r="CN75">
        <f t="shared" si="278"/>
        <v>8.8339222614840993E-2</v>
      </c>
      <c r="CO75">
        <f t="shared" si="279"/>
        <v>0.37809187279151946</v>
      </c>
      <c r="CP75">
        <f t="shared" si="280"/>
        <v>0.46996466431095407</v>
      </c>
      <c r="CQ75" t="s">
        <v>218</v>
      </c>
      <c r="CR75">
        <f t="shared" si="281"/>
        <v>3.1802120141342753E-2</v>
      </c>
      <c r="CS75">
        <v>14</v>
      </c>
      <c r="CT75">
        <v>22</v>
      </c>
      <c r="CU75">
        <v>19</v>
      </c>
      <c r="CV75">
        <v>117</v>
      </c>
      <c r="CW75">
        <v>178</v>
      </c>
      <c r="CX75" t="s">
        <v>218</v>
      </c>
      <c r="CY75">
        <v>0</v>
      </c>
      <c r="CZ75">
        <v>179</v>
      </c>
      <c r="DA75">
        <v>3</v>
      </c>
      <c r="DB75">
        <v>21</v>
      </c>
      <c r="DC75">
        <v>15</v>
      </c>
      <c r="DD75">
        <v>22</v>
      </c>
      <c r="DE75">
        <v>142</v>
      </c>
      <c r="DF75">
        <v>162</v>
      </c>
      <c r="DG75">
        <v>6</v>
      </c>
      <c r="DH75">
        <f t="shared" si="282"/>
        <v>334</v>
      </c>
      <c r="DI75">
        <f t="shared" si="283"/>
        <v>4.1916167664670656E-2</v>
      </c>
      <c r="DJ75">
        <f t="shared" si="284"/>
        <v>6.5868263473053898E-2</v>
      </c>
      <c r="DK75">
        <f t="shared" si="285"/>
        <v>0.35029940119760478</v>
      </c>
      <c r="DL75">
        <f t="shared" si="286"/>
        <v>0.53293413173652693</v>
      </c>
      <c r="DM75" t="s">
        <v>218</v>
      </c>
      <c r="DN75">
        <f t="shared" si="287"/>
        <v>8.9820359281437123E-3</v>
      </c>
      <c r="DO75">
        <v>4</v>
      </c>
      <c r="DP75">
        <v>16</v>
      </c>
      <c r="DQ75">
        <v>13</v>
      </c>
      <c r="DR75">
        <v>108</v>
      </c>
      <c r="DS75">
        <v>209</v>
      </c>
      <c r="DT75" t="s">
        <v>218</v>
      </c>
      <c r="DU75">
        <v>0</v>
      </c>
      <c r="DV75">
        <v>197</v>
      </c>
      <c r="DW75">
        <v>4</v>
      </c>
      <c r="DX75">
        <v>26</v>
      </c>
      <c r="DY75">
        <v>16</v>
      </c>
      <c r="DZ75">
        <v>20</v>
      </c>
      <c r="EA75">
        <v>135</v>
      </c>
      <c r="EB75">
        <v>157</v>
      </c>
      <c r="EC75">
        <v>9</v>
      </c>
      <c r="ED75">
        <f t="shared" si="288"/>
        <v>341</v>
      </c>
      <c r="EE75">
        <f t="shared" si="289"/>
        <v>1.1730205278592375E-2</v>
      </c>
      <c r="EF75">
        <f t="shared" si="290"/>
        <v>4.6920821114369501E-2</v>
      </c>
      <c r="EG75">
        <f t="shared" si="291"/>
        <v>0.31671554252199413</v>
      </c>
      <c r="EH75">
        <f t="shared" si="292"/>
        <v>0.61290322580645162</v>
      </c>
      <c r="EI75" t="s">
        <v>218</v>
      </c>
      <c r="EJ75">
        <f t="shared" si="293"/>
        <v>1.1730205278592375E-2</v>
      </c>
      <c r="EP75" t="s">
        <v>218</v>
      </c>
      <c r="EZ75">
        <f t="shared" si="294"/>
        <v>0</v>
      </c>
      <c r="FA75" t="e">
        <f t="shared" si="295"/>
        <v>#DIV/0!</v>
      </c>
      <c r="FB75" t="e">
        <f t="shared" si="296"/>
        <v>#DIV/0!</v>
      </c>
      <c r="FC75" t="e">
        <f t="shared" si="297"/>
        <v>#DIV/0!</v>
      </c>
      <c r="FD75" t="e">
        <f t="shared" si="298"/>
        <v>#DIV/0!</v>
      </c>
      <c r="FE75" t="s">
        <v>218</v>
      </c>
      <c r="FF75" t="e">
        <f t="shared" si="299"/>
        <v>#DIV/0!</v>
      </c>
      <c r="FG75">
        <v>19</v>
      </c>
      <c r="FH75">
        <v>164</v>
      </c>
      <c r="FI75">
        <v>3.4099999999999998E-2</v>
      </c>
      <c r="FJ75">
        <v>100099</v>
      </c>
      <c r="FK75">
        <v>0.106</v>
      </c>
      <c r="FL75">
        <v>0.9</v>
      </c>
      <c r="FM75">
        <v>0.21390000000000001</v>
      </c>
      <c r="FN75">
        <v>0.2157</v>
      </c>
      <c r="FO75">
        <v>0.2099</v>
      </c>
      <c r="FP75">
        <v>5</v>
      </c>
      <c r="FQ75">
        <v>28</v>
      </c>
      <c r="FR75">
        <v>37</v>
      </c>
      <c r="FS75">
        <v>101</v>
      </c>
      <c r="FT75" t="s">
        <v>218</v>
      </c>
      <c r="FU75">
        <v>13</v>
      </c>
      <c r="FV75">
        <f t="shared" si="234"/>
        <v>184</v>
      </c>
      <c r="FW75" s="12">
        <f t="shared" si="235"/>
        <v>2.717391304347826E-2</v>
      </c>
      <c r="FX75" s="12">
        <f t="shared" si="236"/>
        <v>0.15217391304347827</v>
      </c>
      <c r="FY75" s="12">
        <f t="shared" si="237"/>
        <v>0.20108695652173914</v>
      </c>
      <c r="FZ75" s="12">
        <f t="shared" si="238"/>
        <v>0.54891304347826086</v>
      </c>
      <c r="GA75" t="s">
        <v>218</v>
      </c>
      <c r="GB75" s="12">
        <f t="shared" si="239"/>
        <v>7.0652173913043473E-2</v>
      </c>
      <c r="GC75">
        <v>3</v>
      </c>
      <c r="GD75">
        <v>27</v>
      </c>
      <c r="GE75">
        <v>35</v>
      </c>
      <c r="GF75">
        <v>111</v>
      </c>
      <c r="GG75" t="s">
        <v>218</v>
      </c>
      <c r="GH75">
        <v>11</v>
      </c>
      <c r="GI75">
        <f t="shared" si="240"/>
        <v>187</v>
      </c>
      <c r="GJ75">
        <f t="shared" si="241"/>
        <v>1.6042780748663103E-2</v>
      </c>
      <c r="GK75">
        <f t="shared" si="242"/>
        <v>0.14438502673796791</v>
      </c>
      <c r="GL75">
        <f t="shared" si="243"/>
        <v>0.18716577540106952</v>
      </c>
      <c r="GM75">
        <f t="shared" si="244"/>
        <v>0.5935828877005348</v>
      </c>
      <c r="GN75" t="s">
        <v>218</v>
      </c>
      <c r="GO75">
        <f t="shared" si="245"/>
        <v>5.8823529411764705E-2</v>
      </c>
      <c r="GP75">
        <v>6</v>
      </c>
      <c r="GQ75">
        <v>29</v>
      </c>
      <c r="GR75">
        <v>38</v>
      </c>
      <c r="GS75">
        <v>91</v>
      </c>
      <c r="GT75" t="s">
        <v>218</v>
      </c>
      <c r="GU75">
        <v>15</v>
      </c>
      <c r="GV75">
        <f t="shared" si="246"/>
        <v>179</v>
      </c>
      <c r="GW75">
        <f t="shared" si="247"/>
        <v>3.3519553072625698E-2</v>
      </c>
      <c r="GX75">
        <f t="shared" si="248"/>
        <v>0.16201117318435754</v>
      </c>
      <c r="GY75">
        <f t="shared" si="249"/>
        <v>0.21229050279329609</v>
      </c>
      <c r="GZ75">
        <f t="shared" si="250"/>
        <v>0.50837988826815639</v>
      </c>
      <c r="HA75" t="s">
        <v>218</v>
      </c>
      <c r="HB75">
        <f t="shared" si="251"/>
        <v>8.3798882681564241E-2</v>
      </c>
    </row>
    <row r="76" spans="1:210">
      <c r="A76" t="s">
        <v>387</v>
      </c>
      <c r="B76" t="s">
        <v>281</v>
      </c>
      <c r="C76" t="s">
        <v>388</v>
      </c>
      <c r="D76" t="s">
        <v>239</v>
      </c>
      <c r="E76" t="s">
        <v>240</v>
      </c>
      <c r="K76" t="s">
        <v>218</v>
      </c>
      <c r="M76">
        <f t="shared" si="233"/>
        <v>0</v>
      </c>
      <c r="N76" t="e">
        <f t="shared" si="252"/>
        <v>#DIV/0!</v>
      </c>
      <c r="O76" t="e">
        <f t="shared" si="253"/>
        <v>#DIV/0!</v>
      </c>
      <c r="P76" t="e">
        <f t="shared" si="254"/>
        <v>#DIV/0!</v>
      </c>
      <c r="Q76" t="e">
        <f t="shared" si="255"/>
        <v>#DIV/0!</v>
      </c>
      <c r="R76" t="s">
        <v>218</v>
      </c>
      <c r="S76">
        <v>0</v>
      </c>
      <c r="T76">
        <v>0</v>
      </c>
      <c r="U76">
        <v>0</v>
      </c>
      <c r="V76">
        <v>0</v>
      </c>
      <c r="W76">
        <v>96</v>
      </c>
      <c r="X76" t="s">
        <v>218</v>
      </c>
      <c r="Y76">
        <v>0</v>
      </c>
      <c r="Z76">
        <v>91</v>
      </c>
      <c r="AA76">
        <f t="shared" si="256"/>
        <v>96</v>
      </c>
      <c r="AB76">
        <f t="shared" si="257"/>
        <v>0</v>
      </c>
      <c r="AC76">
        <f t="shared" si="258"/>
        <v>0</v>
      </c>
      <c r="AD76">
        <f t="shared" si="259"/>
        <v>0</v>
      </c>
      <c r="AE76">
        <f t="shared" si="260"/>
        <v>1</v>
      </c>
      <c r="AF76" t="s">
        <v>218</v>
      </c>
      <c r="AG76">
        <v>1</v>
      </c>
      <c r="AH76">
        <v>0</v>
      </c>
      <c r="AI76">
        <v>0</v>
      </c>
      <c r="AJ76">
        <v>0</v>
      </c>
      <c r="AK76">
        <v>115</v>
      </c>
      <c r="AL76" t="s">
        <v>218</v>
      </c>
      <c r="AM76">
        <v>0</v>
      </c>
      <c r="AN76">
        <v>107</v>
      </c>
      <c r="AO76">
        <f t="shared" si="261"/>
        <v>116</v>
      </c>
      <c r="AP76">
        <f t="shared" si="262"/>
        <v>8.6206896551724137E-3</v>
      </c>
      <c r="AQ76">
        <f t="shared" si="263"/>
        <v>0</v>
      </c>
      <c r="AR76">
        <f t="shared" si="264"/>
        <v>0</v>
      </c>
      <c r="AS76">
        <f t="shared" si="265"/>
        <v>0.99137931034482762</v>
      </c>
      <c r="AT76" t="s">
        <v>218</v>
      </c>
      <c r="AU76">
        <v>0</v>
      </c>
      <c r="AV76">
        <v>0</v>
      </c>
      <c r="AW76">
        <v>0</v>
      </c>
      <c r="AX76">
        <v>0</v>
      </c>
      <c r="AY76">
        <v>184</v>
      </c>
      <c r="AZ76" t="s">
        <v>218</v>
      </c>
      <c r="BA76">
        <v>0</v>
      </c>
      <c r="BB76">
        <v>0</v>
      </c>
      <c r="BC76">
        <f t="shared" si="266"/>
        <v>184</v>
      </c>
      <c r="BD76">
        <f t="shared" si="267"/>
        <v>0</v>
      </c>
      <c r="BE76">
        <f t="shared" si="268"/>
        <v>0</v>
      </c>
      <c r="BF76">
        <f t="shared" si="269"/>
        <v>0</v>
      </c>
      <c r="BG76">
        <f t="shared" si="270"/>
        <v>1</v>
      </c>
      <c r="BH76" t="s">
        <v>218</v>
      </c>
      <c r="BI76">
        <v>0</v>
      </c>
      <c r="BJ76">
        <v>0</v>
      </c>
      <c r="BK76">
        <v>0</v>
      </c>
      <c r="BL76">
        <v>0</v>
      </c>
      <c r="BM76">
        <v>157</v>
      </c>
      <c r="BN76" t="s">
        <v>218</v>
      </c>
      <c r="BO76">
        <v>0</v>
      </c>
      <c r="BP76">
        <v>152</v>
      </c>
      <c r="BQ76">
        <f t="shared" si="271"/>
        <v>157</v>
      </c>
      <c r="BR76">
        <f t="shared" si="272"/>
        <v>0</v>
      </c>
      <c r="BS76">
        <f t="shared" si="273"/>
        <v>0</v>
      </c>
      <c r="BT76">
        <f t="shared" si="274"/>
        <v>0</v>
      </c>
      <c r="BU76">
        <f t="shared" si="275"/>
        <v>1</v>
      </c>
      <c r="BV76" t="s">
        <v>218</v>
      </c>
      <c r="BW76">
        <v>2</v>
      </c>
      <c r="BX76">
        <v>0</v>
      </c>
      <c r="BY76">
        <v>2</v>
      </c>
      <c r="BZ76">
        <v>0</v>
      </c>
      <c r="CA76">
        <v>206</v>
      </c>
      <c r="CB76" t="s">
        <v>218</v>
      </c>
      <c r="CC76">
        <v>0</v>
      </c>
      <c r="CD76">
        <v>189</v>
      </c>
      <c r="CE76">
        <v>2</v>
      </c>
      <c r="CF76">
        <v>0</v>
      </c>
      <c r="CG76">
        <v>2</v>
      </c>
      <c r="CH76">
        <v>0</v>
      </c>
      <c r="CI76">
        <v>2</v>
      </c>
      <c r="CJ76">
        <v>189</v>
      </c>
      <c r="CK76">
        <v>14</v>
      </c>
      <c r="CL76">
        <f t="shared" si="276"/>
        <v>210</v>
      </c>
      <c r="CM76">
        <f t="shared" si="277"/>
        <v>9.5238095238095247E-3</v>
      </c>
      <c r="CN76">
        <f t="shared" si="278"/>
        <v>0</v>
      </c>
      <c r="CO76">
        <f t="shared" si="279"/>
        <v>0</v>
      </c>
      <c r="CP76">
        <f t="shared" si="280"/>
        <v>0.98095238095238091</v>
      </c>
      <c r="CQ76" t="s">
        <v>218</v>
      </c>
      <c r="CR76">
        <f t="shared" si="281"/>
        <v>9.5238095238095247E-3</v>
      </c>
      <c r="CX76" t="s">
        <v>218</v>
      </c>
      <c r="DH76">
        <f t="shared" si="282"/>
        <v>0</v>
      </c>
      <c r="DI76" t="e">
        <f t="shared" si="283"/>
        <v>#DIV/0!</v>
      </c>
      <c r="DJ76" t="e">
        <f t="shared" si="284"/>
        <v>#DIV/0!</v>
      </c>
      <c r="DK76" t="e">
        <f t="shared" si="285"/>
        <v>#DIV/0!</v>
      </c>
      <c r="DL76" t="e">
        <f t="shared" si="286"/>
        <v>#DIV/0!</v>
      </c>
      <c r="DM76" t="s">
        <v>218</v>
      </c>
      <c r="DN76" t="e">
        <f t="shared" si="287"/>
        <v>#DIV/0!</v>
      </c>
      <c r="DT76" t="s">
        <v>218</v>
      </c>
      <c r="ED76">
        <f t="shared" si="288"/>
        <v>0</v>
      </c>
      <c r="EE76" t="e">
        <f t="shared" si="289"/>
        <v>#DIV/0!</v>
      </c>
      <c r="EF76" t="e">
        <f t="shared" si="290"/>
        <v>#DIV/0!</v>
      </c>
      <c r="EG76" t="e">
        <f t="shared" si="291"/>
        <v>#DIV/0!</v>
      </c>
      <c r="EH76" t="e">
        <f t="shared" si="292"/>
        <v>#DIV/0!</v>
      </c>
      <c r="EI76" t="s">
        <v>218</v>
      </c>
      <c r="EJ76" t="e">
        <f t="shared" si="293"/>
        <v>#DIV/0!</v>
      </c>
      <c r="EP76" t="s">
        <v>218</v>
      </c>
      <c r="EZ76">
        <f t="shared" si="294"/>
        <v>0</v>
      </c>
      <c r="FA76" t="e">
        <f t="shared" si="295"/>
        <v>#DIV/0!</v>
      </c>
      <c r="FB76" t="e">
        <f t="shared" si="296"/>
        <v>#DIV/0!</v>
      </c>
      <c r="FC76" t="e">
        <f t="shared" si="297"/>
        <v>#DIV/0!</v>
      </c>
      <c r="FD76" t="e">
        <f t="shared" si="298"/>
        <v>#DIV/0!</v>
      </c>
      <c r="FE76" t="s">
        <v>218</v>
      </c>
      <c r="FF76" t="e">
        <f t="shared" si="299"/>
        <v>#DIV/0!</v>
      </c>
      <c r="FG76">
        <v>63</v>
      </c>
      <c r="FH76">
        <v>81</v>
      </c>
      <c r="FI76">
        <v>4.7800000000000002E-2</v>
      </c>
      <c r="FJ76">
        <v>64771</v>
      </c>
      <c r="FK76">
        <v>0.1368</v>
      </c>
      <c r="FL76">
        <v>0.86660000000000004</v>
      </c>
      <c r="FM76">
        <v>0.16619999999999999</v>
      </c>
      <c r="FN76">
        <v>0.11310000000000001</v>
      </c>
      <c r="FO76">
        <v>0.1991</v>
      </c>
      <c r="FP76">
        <v>0</v>
      </c>
      <c r="FQ76">
        <v>0</v>
      </c>
      <c r="FR76">
        <v>0</v>
      </c>
      <c r="FS76">
        <v>0</v>
      </c>
      <c r="FT76" t="s">
        <v>218</v>
      </c>
      <c r="FU76">
        <v>0</v>
      </c>
      <c r="FV76">
        <f t="shared" si="234"/>
        <v>0</v>
      </c>
      <c r="FW76" s="12" t="e">
        <f t="shared" si="235"/>
        <v>#DIV/0!</v>
      </c>
      <c r="FX76" s="12" t="e">
        <f t="shared" si="236"/>
        <v>#DIV/0!</v>
      </c>
      <c r="FY76" s="12" t="e">
        <f t="shared" si="237"/>
        <v>#DIV/0!</v>
      </c>
      <c r="FZ76" s="12" t="e">
        <f t="shared" si="238"/>
        <v>#DIV/0!</v>
      </c>
      <c r="GA76" t="s">
        <v>218</v>
      </c>
      <c r="GB76" s="12" t="e">
        <f t="shared" si="239"/>
        <v>#DIV/0!</v>
      </c>
      <c r="GC76">
        <v>0</v>
      </c>
      <c r="GD76">
        <v>0</v>
      </c>
      <c r="GE76">
        <v>0</v>
      </c>
      <c r="GF76">
        <v>0</v>
      </c>
      <c r="GG76" t="s">
        <v>218</v>
      </c>
      <c r="GH76">
        <v>0</v>
      </c>
      <c r="GI76">
        <f t="shared" si="240"/>
        <v>0</v>
      </c>
      <c r="GJ76" t="e">
        <f t="shared" si="241"/>
        <v>#DIV/0!</v>
      </c>
      <c r="GK76" t="e">
        <f t="shared" si="242"/>
        <v>#DIV/0!</v>
      </c>
      <c r="GL76" t="e">
        <f t="shared" si="243"/>
        <v>#DIV/0!</v>
      </c>
      <c r="GM76" t="e">
        <f t="shared" si="244"/>
        <v>#DIV/0!</v>
      </c>
      <c r="GN76" t="s">
        <v>218</v>
      </c>
      <c r="GO76" t="e">
        <f t="shared" si="245"/>
        <v>#DIV/0!</v>
      </c>
      <c r="GP76">
        <v>0</v>
      </c>
      <c r="GQ76">
        <v>0</v>
      </c>
      <c r="GR76">
        <v>0</v>
      </c>
      <c r="GS76">
        <v>0</v>
      </c>
      <c r="GT76" t="s">
        <v>218</v>
      </c>
      <c r="GU76">
        <v>0</v>
      </c>
      <c r="GV76">
        <f t="shared" si="246"/>
        <v>0</v>
      </c>
      <c r="GW76" t="e">
        <f t="shared" si="247"/>
        <v>#DIV/0!</v>
      </c>
      <c r="GX76" t="e">
        <f t="shared" si="248"/>
        <v>#DIV/0!</v>
      </c>
      <c r="GY76" t="e">
        <f t="shared" si="249"/>
        <v>#DIV/0!</v>
      </c>
      <c r="GZ76" t="e">
        <f t="shared" si="250"/>
        <v>#DIV/0!</v>
      </c>
      <c r="HA76" t="s">
        <v>218</v>
      </c>
      <c r="HB76" t="e">
        <f t="shared" si="251"/>
        <v>#DIV/0!</v>
      </c>
    </row>
    <row r="77" spans="1:210">
      <c r="A77" t="s">
        <v>389</v>
      </c>
      <c r="B77" t="s">
        <v>214</v>
      </c>
      <c r="C77" t="s">
        <v>390</v>
      </c>
      <c r="D77" t="s">
        <v>216</v>
      </c>
      <c r="E77" t="s">
        <v>217</v>
      </c>
      <c r="F77">
        <v>41</v>
      </c>
      <c r="G77">
        <v>16</v>
      </c>
      <c r="H77">
        <v>10</v>
      </c>
      <c r="I77">
        <v>139</v>
      </c>
      <c r="J77">
        <v>263</v>
      </c>
      <c r="K77" t="s">
        <v>218</v>
      </c>
      <c r="L77">
        <v>235</v>
      </c>
      <c r="M77">
        <f t="shared" si="233"/>
        <v>459</v>
      </c>
      <c r="N77">
        <f t="shared" si="252"/>
        <v>8.9324618736383449E-2</v>
      </c>
      <c r="O77">
        <f t="shared" si="253"/>
        <v>3.4858387799564274E-2</v>
      </c>
      <c r="P77">
        <f t="shared" si="254"/>
        <v>0.30283224400871461</v>
      </c>
      <c r="Q77">
        <f t="shared" si="255"/>
        <v>0.57298474945533773</v>
      </c>
      <c r="R77" t="s">
        <v>218</v>
      </c>
      <c r="S77">
        <v>20</v>
      </c>
      <c r="T77">
        <v>26</v>
      </c>
      <c r="U77">
        <v>9</v>
      </c>
      <c r="V77">
        <v>133</v>
      </c>
      <c r="W77">
        <v>231</v>
      </c>
      <c r="X77" t="s">
        <v>218</v>
      </c>
      <c r="Y77">
        <v>0</v>
      </c>
      <c r="Z77">
        <v>172</v>
      </c>
      <c r="AA77">
        <f t="shared" si="256"/>
        <v>410</v>
      </c>
      <c r="AB77">
        <f t="shared" si="257"/>
        <v>4.878048780487805E-2</v>
      </c>
      <c r="AC77">
        <f t="shared" si="258"/>
        <v>6.3414634146341464E-2</v>
      </c>
      <c r="AD77">
        <f t="shared" si="259"/>
        <v>0.32439024390243903</v>
      </c>
      <c r="AE77">
        <f t="shared" si="260"/>
        <v>0.56341463414634141</v>
      </c>
      <c r="AF77" t="s">
        <v>218</v>
      </c>
      <c r="AG77">
        <v>26</v>
      </c>
      <c r="AH77">
        <v>21</v>
      </c>
      <c r="AI77">
        <v>2</v>
      </c>
      <c r="AJ77">
        <v>144</v>
      </c>
      <c r="AK77">
        <v>321</v>
      </c>
      <c r="AL77" t="s">
        <v>218</v>
      </c>
      <c r="AM77">
        <v>0</v>
      </c>
      <c r="AN77">
        <v>248</v>
      </c>
      <c r="AO77">
        <f t="shared" si="261"/>
        <v>512</v>
      </c>
      <c r="AP77">
        <f t="shared" si="262"/>
        <v>5.078125E-2</v>
      </c>
      <c r="AQ77">
        <f t="shared" si="263"/>
        <v>4.1015625E-2</v>
      </c>
      <c r="AR77">
        <f t="shared" si="264"/>
        <v>0.28125</v>
      </c>
      <c r="AS77">
        <f t="shared" si="265"/>
        <v>0.626953125</v>
      </c>
      <c r="AT77" t="s">
        <v>218</v>
      </c>
      <c r="AU77">
        <v>23</v>
      </c>
      <c r="AV77">
        <v>9</v>
      </c>
      <c r="AW77">
        <v>6</v>
      </c>
      <c r="AX77">
        <v>134</v>
      </c>
      <c r="AY77">
        <v>298</v>
      </c>
      <c r="AZ77" t="s">
        <v>218</v>
      </c>
      <c r="BA77">
        <v>0</v>
      </c>
      <c r="BB77">
        <v>291</v>
      </c>
      <c r="BC77">
        <f t="shared" si="266"/>
        <v>464</v>
      </c>
      <c r="BD77">
        <f t="shared" si="267"/>
        <v>4.9568965517241381E-2</v>
      </c>
      <c r="BE77">
        <f t="shared" si="268"/>
        <v>1.9396551724137932E-2</v>
      </c>
      <c r="BF77">
        <f t="shared" si="269"/>
        <v>0.28879310344827586</v>
      </c>
      <c r="BG77">
        <f t="shared" si="270"/>
        <v>0.64224137931034486</v>
      </c>
      <c r="BH77" t="s">
        <v>218</v>
      </c>
      <c r="BI77">
        <v>24</v>
      </c>
      <c r="BJ77">
        <v>5</v>
      </c>
      <c r="BK77">
        <v>0</v>
      </c>
      <c r="BL77">
        <v>111</v>
      </c>
      <c r="BM77">
        <v>340</v>
      </c>
      <c r="BN77" t="s">
        <v>218</v>
      </c>
      <c r="BO77">
        <v>0</v>
      </c>
      <c r="BP77">
        <v>286</v>
      </c>
      <c r="BQ77">
        <f t="shared" si="271"/>
        <v>480</v>
      </c>
      <c r="BR77">
        <f t="shared" si="272"/>
        <v>0.05</v>
      </c>
      <c r="BS77">
        <f t="shared" si="273"/>
        <v>1.0416666666666666E-2</v>
      </c>
      <c r="BT77">
        <f t="shared" si="274"/>
        <v>0.23125000000000001</v>
      </c>
      <c r="BU77">
        <f t="shared" si="275"/>
        <v>0.70833333333333337</v>
      </c>
      <c r="BV77" t="s">
        <v>218</v>
      </c>
      <c r="BW77">
        <v>22</v>
      </c>
      <c r="BX77">
        <v>9</v>
      </c>
      <c r="BY77">
        <v>3</v>
      </c>
      <c r="BZ77">
        <v>104</v>
      </c>
      <c r="CA77">
        <v>224</v>
      </c>
      <c r="CB77" t="s">
        <v>218</v>
      </c>
      <c r="CC77">
        <v>0</v>
      </c>
      <c r="CD77">
        <v>213</v>
      </c>
      <c r="CE77">
        <v>10</v>
      </c>
      <c r="CF77">
        <v>33</v>
      </c>
      <c r="CG77">
        <v>29</v>
      </c>
      <c r="CH77">
        <v>10</v>
      </c>
      <c r="CI77">
        <v>109</v>
      </c>
      <c r="CJ77">
        <v>187</v>
      </c>
      <c r="CK77">
        <v>23</v>
      </c>
      <c r="CL77">
        <f t="shared" si="276"/>
        <v>369</v>
      </c>
      <c r="CM77">
        <f t="shared" si="277"/>
        <v>5.9620596205962058E-2</v>
      </c>
      <c r="CN77">
        <f t="shared" si="278"/>
        <v>2.4390243902439025E-2</v>
      </c>
      <c r="CO77">
        <f t="shared" si="279"/>
        <v>0.28184281842818426</v>
      </c>
      <c r="CP77">
        <f t="shared" si="280"/>
        <v>0.60704607046070458</v>
      </c>
      <c r="CQ77" t="s">
        <v>218</v>
      </c>
      <c r="CR77">
        <f t="shared" si="281"/>
        <v>2.7100271002710029E-2</v>
      </c>
      <c r="CS77">
        <v>16</v>
      </c>
      <c r="CT77">
        <v>14</v>
      </c>
      <c r="CU77">
        <v>3</v>
      </c>
      <c r="CV77">
        <v>119</v>
      </c>
      <c r="CW77">
        <v>179</v>
      </c>
      <c r="CX77" t="s">
        <v>218</v>
      </c>
      <c r="CY77">
        <v>0</v>
      </c>
      <c r="CZ77">
        <v>172</v>
      </c>
      <c r="DA77">
        <v>6</v>
      </c>
      <c r="DB77">
        <v>55</v>
      </c>
      <c r="DC77">
        <v>21</v>
      </c>
      <c r="DD77">
        <v>15</v>
      </c>
      <c r="DE77">
        <v>120</v>
      </c>
      <c r="DF77">
        <v>150</v>
      </c>
      <c r="DG77">
        <v>20</v>
      </c>
      <c r="DH77">
        <f t="shared" si="282"/>
        <v>334</v>
      </c>
      <c r="DI77">
        <f t="shared" si="283"/>
        <v>4.790419161676647E-2</v>
      </c>
      <c r="DJ77">
        <f t="shared" si="284"/>
        <v>4.1916167664670656E-2</v>
      </c>
      <c r="DK77">
        <f t="shared" si="285"/>
        <v>0.35628742514970058</v>
      </c>
      <c r="DL77">
        <f t="shared" si="286"/>
        <v>0.5359281437125748</v>
      </c>
      <c r="DM77" t="s">
        <v>218</v>
      </c>
      <c r="DN77">
        <f t="shared" si="287"/>
        <v>1.7964071856287425E-2</v>
      </c>
      <c r="DO77">
        <v>17</v>
      </c>
      <c r="DP77">
        <v>23</v>
      </c>
      <c r="DQ77">
        <v>9</v>
      </c>
      <c r="DR77">
        <v>169</v>
      </c>
      <c r="DS77">
        <v>249</v>
      </c>
      <c r="DT77" t="s">
        <v>218</v>
      </c>
      <c r="DU77">
        <v>0</v>
      </c>
      <c r="DV77">
        <v>227</v>
      </c>
      <c r="DW77">
        <v>10</v>
      </c>
      <c r="DX77">
        <v>48</v>
      </c>
      <c r="DY77">
        <v>23</v>
      </c>
      <c r="DZ77">
        <v>23</v>
      </c>
      <c r="EA77">
        <v>180</v>
      </c>
      <c r="EB77">
        <v>207</v>
      </c>
      <c r="EC77">
        <v>26</v>
      </c>
      <c r="ED77">
        <f t="shared" si="288"/>
        <v>468</v>
      </c>
      <c r="EE77">
        <f t="shared" si="289"/>
        <v>3.6324786324786328E-2</v>
      </c>
      <c r="EF77">
        <f t="shared" si="290"/>
        <v>4.9145299145299144E-2</v>
      </c>
      <c r="EG77">
        <f t="shared" si="291"/>
        <v>0.3611111111111111</v>
      </c>
      <c r="EH77">
        <f t="shared" si="292"/>
        <v>0.53205128205128205</v>
      </c>
      <c r="EI77" t="s">
        <v>218</v>
      </c>
      <c r="EJ77">
        <f t="shared" si="293"/>
        <v>2.1367521367521368E-2</v>
      </c>
      <c r="EP77" t="s">
        <v>218</v>
      </c>
      <c r="EZ77">
        <f t="shared" si="294"/>
        <v>0</v>
      </c>
      <c r="FA77" t="e">
        <f t="shared" si="295"/>
        <v>#DIV/0!</v>
      </c>
      <c r="FB77" t="e">
        <f t="shared" si="296"/>
        <v>#DIV/0!</v>
      </c>
      <c r="FC77" t="e">
        <f t="shared" si="297"/>
        <v>#DIV/0!</v>
      </c>
      <c r="FD77" t="e">
        <f t="shared" si="298"/>
        <v>#DIV/0!</v>
      </c>
      <c r="FE77" t="s">
        <v>218</v>
      </c>
      <c r="FF77" t="e">
        <f t="shared" si="299"/>
        <v>#DIV/0!</v>
      </c>
      <c r="FG77">
        <v>46.8</v>
      </c>
      <c r="FH77">
        <v>160</v>
      </c>
      <c r="FI77">
        <v>2.3300000000000001E-2</v>
      </c>
      <c r="FJ77">
        <v>67990</v>
      </c>
      <c r="FK77">
        <v>0.12839999999999999</v>
      </c>
      <c r="FL77">
        <v>0.86160000000000003</v>
      </c>
      <c r="FM77">
        <v>0.16930000000000001</v>
      </c>
      <c r="FN77">
        <v>0.1338</v>
      </c>
      <c r="FO77">
        <v>0.21160000000000001</v>
      </c>
      <c r="FP77">
        <v>27</v>
      </c>
      <c r="FQ77">
        <v>18</v>
      </c>
      <c r="FR77">
        <v>115</v>
      </c>
      <c r="FS77">
        <v>178</v>
      </c>
      <c r="FT77" t="s">
        <v>218</v>
      </c>
      <c r="FU77">
        <v>19</v>
      </c>
      <c r="FV77">
        <f t="shared" si="234"/>
        <v>357</v>
      </c>
      <c r="FW77" s="12">
        <f t="shared" si="235"/>
        <v>7.5630252100840331E-2</v>
      </c>
      <c r="FX77" s="12">
        <f t="shared" si="236"/>
        <v>5.0420168067226892E-2</v>
      </c>
      <c r="FY77" s="12">
        <f t="shared" si="237"/>
        <v>0.32212885154061627</v>
      </c>
      <c r="FZ77" s="12">
        <f t="shared" si="238"/>
        <v>0.49859943977591037</v>
      </c>
      <c r="GA77" t="s">
        <v>218</v>
      </c>
      <c r="GB77" s="12">
        <f t="shared" si="239"/>
        <v>5.3221288515406161E-2</v>
      </c>
      <c r="GC77">
        <v>20</v>
      </c>
      <c r="GD77">
        <v>18</v>
      </c>
      <c r="GE77">
        <v>115</v>
      </c>
      <c r="GF77">
        <v>201</v>
      </c>
      <c r="GG77" t="s">
        <v>218</v>
      </c>
      <c r="GH77">
        <v>12</v>
      </c>
      <c r="GI77">
        <f t="shared" si="240"/>
        <v>366</v>
      </c>
      <c r="GJ77">
        <f t="shared" si="241"/>
        <v>5.4644808743169397E-2</v>
      </c>
      <c r="GK77">
        <f t="shared" si="242"/>
        <v>4.9180327868852458E-2</v>
      </c>
      <c r="GL77">
        <f t="shared" si="243"/>
        <v>0.31420765027322406</v>
      </c>
      <c r="GM77">
        <f t="shared" si="244"/>
        <v>0.54918032786885251</v>
      </c>
      <c r="GN77" t="s">
        <v>218</v>
      </c>
      <c r="GO77">
        <f t="shared" si="245"/>
        <v>3.2786885245901641E-2</v>
      </c>
      <c r="GP77">
        <v>34</v>
      </c>
      <c r="GQ77">
        <v>18</v>
      </c>
      <c r="GR77">
        <v>115</v>
      </c>
      <c r="GS77">
        <v>154</v>
      </c>
      <c r="GT77" t="s">
        <v>218</v>
      </c>
      <c r="GU77">
        <v>26</v>
      </c>
      <c r="GV77">
        <f t="shared" si="246"/>
        <v>347</v>
      </c>
      <c r="GW77">
        <f t="shared" si="247"/>
        <v>9.7982708933717577E-2</v>
      </c>
      <c r="GX77">
        <f t="shared" si="248"/>
        <v>5.1873198847262249E-2</v>
      </c>
      <c r="GY77">
        <f t="shared" si="249"/>
        <v>0.33141210374639768</v>
      </c>
      <c r="GZ77">
        <f t="shared" si="250"/>
        <v>0.44380403458213258</v>
      </c>
      <c r="HA77" t="s">
        <v>218</v>
      </c>
      <c r="HB77">
        <f t="shared" si="251"/>
        <v>7.492795389048991E-2</v>
      </c>
    </row>
    <row r="78" spans="1:210">
      <c r="A78" t="s">
        <v>391</v>
      </c>
      <c r="B78" t="s">
        <v>228</v>
      </c>
      <c r="C78" t="s">
        <v>392</v>
      </c>
      <c r="D78" t="s">
        <v>272</v>
      </c>
      <c r="E78" t="s">
        <v>273</v>
      </c>
      <c r="F78">
        <v>97</v>
      </c>
      <c r="G78">
        <v>25</v>
      </c>
      <c r="H78">
        <v>8</v>
      </c>
      <c r="I78">
        <v>271</v>
      </c>
      <c r="J78">
        <v>642</v>
      </c>
      <c r="K78">
        <v>426</v>
      </c>
      <c r="L78">
        <v>721</v>
      </c>
      <c r="M78">
        <f t="shared" si="233"/>
        <v>1461</v>
      </c>
      <c r="N78">
        <f t="shared" si="252"/>
        <v>6.6392881587953451E-2</v>
      </c>
      <c r="O78">
        <f t="shared" si="253"/>
        <v>1.7111567419575632E-2</v>
      </c>
      <c r="P78">
        <f t="shared" si="254"/>
        <v>0.18548939082819987</v>
      </c>
      <c r="Q78">
        <f t="shared" si="255"/>
        <v>0.43942505133470228</v>
      </c>
      <c r="R78">
        <f>K78/$M78</f>
        <v>0.29158110882956878</v>
      </c>
      <c r="S78">
        <v>96</v>
      </c>
      <c r="T78">
        <v>29</v>
      </c>
      <c r="U78">
        <v>14</v>
      </c>
      <c r="V78">
        <v>265</v>
      </c>
      <c r="W78">
        <v>790</v>
      </c>
      <c r="X78">
        <v>559</v>
      </c>
      <c r="Y78">
        <v>33</v>
      </c>
      <c r="Z78">
        <v>1014</v>
      </c>
      <c r="AA78">
        <f t="shared" si="256"/>
        <v>1739</v>
      </c>
      <c r="AB78">
        <f t="shared" si="257"/>
        <v>5.5204140310523286E-2</v>
      </c>
      <c r="AC78">
        <f t="shared" si="258"/>
        <v>1.6676250718803909E-2</v>
      </c>
      <c r="AD78">
        <f t="shared" si="259"/>
        <v>0.15238642898217367</v>
      </c>
      <c r="AE78">
        <f t="shared" si="260"/>
        <v>0.45428407130534793</v>
      </c>
      <c r="AF78">
        <f>X78/$AA78</f>
        <v>0.32144910868315124</v>
      </c>
      <c r="AG78">
        <v>71</v>
      </c>
      <c r="AH78">
        <v>29</v>
      </c>
      <c r="AI78">
        <v>10</v>
      </c>
      <c r="AJ78">
        <v>286</v>
      </c>
      <c r="AK78">
        <v>1231</v>
      </c>
      <c r="AL78">
        <v>601</v>
      </c>
      <c r="AM78">
        <v>339</v>
      </c>
      <c r="AN78">
        <v>1045</v>
      </c>
      <c r="AO78">
        <f t="shared" si="261"/>
        <v>2218</v>
      </c>
      <c r="AP78">
        <f t="shared" si="262"/>
        <v>3.2010820559062216E-2</v>
      </c>
      <c r="AQ78">
        <f t="shared" si="263"/>
        <v>1.3074842200180343E-2</v>
      </c>
      <c r="AR78">
        <f t="shared" si="264"/>
        <v>0.12894499549143373</v>
      </c>
      <c r="AS78">
        <f t="shared" si="265"/>
        <v>0.55500450856627592</v>
      </c>
      <c r="AT78">
        <f>AL78/$AO78</f>
        <v>0.27096483318304782</v>
      </c>
      <c r="AU78">
        <v>65</v>
      </c>
      <c r="AV78">
        <v>17</v>
      </c>
      <c r="AW78">
        <v>7</v>
      </c>
      <c r="AX78">
        <v>157</v>
      </c>
      <c r="AY78">
        <v>826</v>
      </c>
      <c r="AZ78">
        <v>325</v>
      </c>
      <c r="BA78">
        <v>249</v>
      </c>
      <c r="BB78">
        <v>722</v>
      </c>
      <c r="BC78">
        <f t="shared" si="266"/>
        <v>1390</v>
      </c>
      <c r="BD78">
        <f t="shared" si="267"/>
        <v>4.6762589928057555E-2</v>
      </c>
      <c r="BE78">
        <f t="shared" si="268"/>
        <v>1.2230215827338129E-2</v>
      </c>
      <c r="BF78">
        <f t="shared" si="269"/>
        <v>0.11294964028776978</v>
      </c>
      <c r="BG78">
        <f t="shared" si="270"/>
        <v>0.5942446043165468</v>
      </c>
      <c r="BH78">
        <f>AZ78/$BC78</f>
        <v>0.23381294964028776</v>
      </c>
      <c r="BI78">
        <v>60</v>
      </c>
      <c r="BJ78">
        <v>18</v>
      </c>
      <c r="BK78">
        <v>9</v>
      </c>
      <c r="BL78">
        <v>89</v>
      </c>
      <c r="BM78">
        <v>581</v>
      </c>
      <c r="BN78">
        <v>218</v>
      </c>
      <c r="BO78">
        <v>177</v>
      </c>
      <c r="BP78">
        <v>535</v>
      </c>
      <c r="BQ78">
        <f t="shared" si="271"/>
        <v>966</v>
      </c>
      <c r="BR78">
        <f t="shared" si="272"/>
        <v>6.2111801242236024E-2</v>
      </c>
      <c r="BS78">
        <f t="shared" si="273"/>
        <v>1.8633540372670808E-2</v>
      </c>
      <c r="BT78">
        <f t="shared" si="274"/>
        <v>9.213250517598344E-2</v>
      </c>
      <c r="BU78">
        <f t="shared" si="275"/>
        <v>0.60144927536231885</v>
      </c>
      <c r="BV78">
        <f>BN78/$BQ78</f>
        <v>0.22567287784679088</v>
      </c>
      <c r="BW78">
        <v>63</v>
      </c>
      <c r="BX78">
        <v>22</v>
      </c>
      <c r="BY78">
        <v>6</v>
      </c>
      <c r="BZ78">
        <v>167</v>
      </c>
      <c r="CA78">
        <v>606</v>
      </c>
      <c r="CB78">
        <v>175</v>
      </c>
      <c r="CC78">
        <v>157</v>
      </c>
      <c r="CD78">
        <v>594</v>
      </c>
      <c r="CE78">
        <v>4</v>
      </c>
      <c r="CF78">
        <v>7</v>
      </c>
      <c r="CG78">
        <v>85</v>
      </c>
      <c r="CH78">
        <v>30</v>
      </c>
      <c r="CI78">
        <v>151</v>
      </c>
      <c r="CJ78">
        <v>603</v>
      </c>
      <c r="CK78">
        <v>3</v>
      </c>
      <c r="CL78">
        <f t="shared" si="276"/>
        <v>1037</v>
      </c>
      <c r="CM78">
        <f t="shared" si="277"/>
        <v>6.0752169720347159E-2</v>
      </c>
      <c r="CN78">
        <f t="shared" si="278"/>
        <v>2.1215043394406944E-2</v>
      </c>
      <c r="CO78">
        <f t="shared" si="279"/>
        <v>0.16104146576663453</v>
      </c>
      <c r="CP78">
        <f t="shared" si="280"/>
        <v>0.58437801350048213</v>
      </c>
      <c r="CQ78">
        <f>CB78/$CL78</f>
        <v>0.16875602700096431</v>
      </c>
      <c r="CR78">
        <f t="shared" si="281"/>
        <v>3.8572806171648989E-3</v>
      </c>
      <c r="DH78">
        <f t="shared" si="282"/>
        <v>0</v>
      </c>
      <c r="DI78" t="e">
        <f t="shared" si="283"/>
        <v>#DIV/0!</v>
      </c>
      <c r="DJ78" t="e">
        <f t="shared" si="284"/>
        <v>#DIV/0!</v>
      </c>
      <c r="DK78" t="e">
        <f t="shared" si="285"/>
        <v>#DIV/0!</v>
      </c>
      <c r="DL78" t="e">
        <f t="shared" si="286"/>
        <v>#DIV/0!</v>
      </c>
      <c r="DM78" t="e">
        <f>CX78/$DH78</f>
        <v>#DIV/0!</v>
      </c>
      <c r="DN78" t="e">
        <f t="shared" si="287"/>
        <v>#DIV/0!</v>
      </c>
      <c r="DO78">
        <v>48</v>
      </c>
      <c r="DP78">
        <v>53</v>
      </c>
      <c r="DQ78">
        <v>2</v>
      </c>
      <c r="DR78">
        <v>158</v>
      </c>
      <c r="DS78">
        <v>534</v>
      </c>
      <c r="DT78">
        <v>243</v>
      </c>
      <c r="DU78">
        <v>182</v>
      </c>
      <c r="DV78">
        <v>537</v>
      </c>
      <c r="DW78">
        <v>1</v>
      </c>
      <c r="DX78">
        <v>6</v>
      </c>
      <c r="DY78">
        <v>60</v>
      </c>
      <c r="DZ78">
        <v>56</v>
      </c>
      <c r="EA78">
        <v>144</v>
      </c>
      <c r="EB78">
        <v>589</v>
      </c>
      <c r="EC78">
        <v>0</v>
      </c>
      <c r="ED78">
        <f t="shared" si="288"/>
        <v>1037</v>
      </c>
      <c r="EE78">
        <f t="shared" si="289"/>
        <v>4.6287367405978788E-2</v>
      </c>
      <c r="EF78">
        <f t="shared" si="290"/>
        <v>5.1108968177434912E-2</v>
      </c>
      <c r="EG78">
        <f t="shared" si="291"/>
        <v>0.1523625843780135</v>
      </c>
      <c r="EH78">
        <f t="shared" si="292"/>
        <v>0.51494696239151394</v>
      </c>
      <c r="EI78">
        <f>DT78/$ED78</f>
        <v>0.23432979749276761</v>
      </c>
      <c r="EJ78">
        <f t="shared" si="293"/>
        <v>9.6432015429122472E-4</v>
      </c>
      <c r="EK78">
        <v>43</v>
      </c>
      <c r="EL78">
        <v>64</v>
      </c>
      <c r="EM78">
        <v>8</v>
      </c>
      <c r="EN78">
        <v>133</v>
      </c>
      <c r="EO78">
        <v>563</v>
      </c>
      <c r="EP78">
        <v>212</v>
      </c>
      <c r="EQ78">
        <v>136</v>
      </c>
      <c r="ER78">
        <v>500</v>
      </c>
      <c r="ES78">
        <v>0</v>
      </c>
      <c r="EU78">
        <v>58</v>
      </c>
      <c r="EV78">
        <v>58</v>
      </c>
      <c r="EW78">
        <v>138</v>
      </c>
      <c r="EX78">
        <v>529</v>
      </c>
      <c r="EY78">
        <v>0</v>
      </c>
      <c r="EZ78">
        <f t="shared" si="294"/>
        <v>1015</v>
      </c>
      <c r="FA78">
        <f t="shared" si="295"/>
        <v>4.2364532019704436E-2</v>
      </c>
      <c r="FB78">
        <f t="shared" si="296"/>
        <v>6.3054187192118222E-2</v>
      </c>
      <c r="FC78">
        <f t="shared" si="297"/>
        <v>0.1310344827586207</v>
      </c>
      <c r="FD78">
        <f t="shared" si="298"/>
        <v>0.55467980295566499</v>
      </c>
      <c r="FE78">
        <f>EP78/$EZ78</f>
        <v>0.20886699507389161</v>
      </c>
      <c r="FF78">
        <f t="shared" si="299"/>
        <v>0</v>
      </c>
      <c r="FG78">
        <v>29.2</v>
      </c>
      <c r="FH78">
        <v>42</v>
      </c>
      <c r="FI78">
        <v>1.67E-2</v>
      </c>
      <c r="FJ78">
        <v>113369</v>
      </c>
      <c r="FK78">
        <v>5.3499999999999999E-2</v>
      </c>
      <c r="FL78">
        <v>0.91159999999999997</v>
      </c>
      <c r="FM78">
        <v>0.1981</v>
      </c>
      <c r="FN78">
        <v>0.18479999999999999</v>
      </c>
      <c r="FO78">
        <v>0.23649999999999999</v>
      </c>
      <c r="FP78">
        <v>132</v>
      </c>
      <c r="FQ78">
        <v>137</v>
      </c>
      <c r="FR78">
        <v>168</v>
      </c>
      <c r="FS78">
        <v>273</v>
      </c>
      <c r="FT78">
        <v>150</v>
      </c>
      <c r="FU78">
        <v>247</v>
      </c>
      <c r="FV78">
        <f t="shared" si="234"/>
        <v>1107</v>
      </c>
      <c r="FW78" s="12">
        <f t="shared" si="235"/>
        <v>0.11924119241192412</v>
      </c>
      <c r="FX78" s="12">
        <f t="shared" si="236"/>
        <v>0.12375790424570912</v>
      </c>
      <c r="FY78" s="12">
        <f t="shared" si="237"/>
        <v>0.15176151761517614</v>
      </c>
      <c r="FZ78" s="12">
        <f t="shared" si="238"/>
        <v>0.24661246612466126</v>
      </c>
      <c r="GA78" s="12">
        <f>FT78/FV78</f>
        <v>0.13550135501355012</v>
      </c>
      <c r="GB78" s="12">
        <f t="shared" si="239"/>
        <v>0.22312556458897922</v>
      </c>
      <c r="GC78">
        <v>126</v>
      </c>
      <c r="GD78">
        <v>161</v>
      </c>
      <c r="GE78">
        <v>204</v>
      </c>
      <c r="GF78">
        <v>306</v>
      </c>
      <c r="GG78">
        <v>150</v>
      </c>
      <c r="GH78">
        <v>238</v>
      </c>
      <c r="GI78">
        <f t="shared" si="240"/>
        <v>1185</v>
      </c>
      <c r="GJ78">
        <f t="shared" si="241"/>
        <v>0.10632911392405063</v>
      </c>
      <c r="GK78">
        <f t="shared" si="242"/>
        <v>0.1358649789029536</v>
      </c>
      <c r="GL78">
        <f t="shared" si="243"/>
        <v>0.17215189873417722</v>
      </c>
      <c r="GM78">
        <f t="shared" si="244"/>
        <v>0.25822784810126581</v>
      </c>
      <c r="GN78">
        <f>GG78/$GI78</f>
        <v>0.12658227848101267</v>
      </c>
      <c r="GO78">
        <f t="shared" si="245"/>
        <v>0.20084388185654009</v>
      </c>
      <c r="GP78">
        <v>137</v>
      </c>
      <c r="GQ78">
        <v>113</v>
      </c>
      <c r="GR78">
        <v>132</v>
      </c>
      <c r="GS78">
        <v>240</v>
      </c>
      <c r="GT78">
        <v>150</v>
      </c>
      <c r="GU78">
        <v>256</v>
      </c>
      <c r="GV78">
        <f t="shared" si="246"/>
        <v>1028</v>
      </c>
      <c r="GW78">
        <f t="shared" si="247"/>
        <v>0.13326848249027237</v>
      </c>
      <c r="GX78">
        <f t="shared" si="248"/>
        <v>0.10992217898832685</v>
      </c>
      <c r="GY78">
        <f t="shared" si="249"/>
        <v>0.12840466926070038</v>
      </c>
      <c r="GZ78">
        <f t="shared" si="250"/>
        <v>0.23346303501945526</v>
      </c>
      <c r="HA78">
        <f>GT78/$GV78</f>
        <v>0.14591439688715954</v>
      </c>
      <c r="HB78">
        <f t="shared" si="251"/>
        <v>0.24902723735408561</v>
      </c>
    </row>
    <row r="79" spans="1:210">
      <c r="A79" t="s">
        <v>393</v>
      </c>
      <c r="B79" t="s">
        <v>214</v>
      </c>
      <c r="C79" t="s">
        <v>394</v>
      </c>
      <c r="D79" t="s">
        <v>232</v>
      </c>
      <c r="E79" t="s">
        <v>243</v>
      </c>
      <c r="F79">
        <v>76</v>
      </c>
      <c r="G79">
        <v>32</v>
      </c>
      <c r="H79">
        <v>27</v>
      </c>
      <c r="I79">
        <v>218</v>
      </c>
      <c r="J79">
        <v>301</v>
      </c>
      <c r="K79" t="s">
        <v>218</v>
      </c>
      <c r="L79">
        <v>239</v>
      </c>
      <c r="M79">
        <f t="shared" si="233"/>
        <v>627</v>
      </c>
      <c r="N79">
        <f t="shared" si="252"/>
        <v>0.12121212121212122</v>
      </c>
      <c r="O79">
        <f t="shared" si="253"/>
        <v>5.1036682615629984E-2</v>
      </c>
      <c r="P79">
        <f t="shared" si="254"/>
        <v>0.34768740031897927</v>
      </c>
      <c r="Q79">
        <f t="shared" si="255"/>
        <v>0.48006379585326953</v>
      </c>
      <c r="R79" t="s">
        <v>218</v>
      </c>
      <c r="S79">
        <v>80</v>
      </c>
      <c r="T79">
        <v>9</v>
      </c>
      <c r="U79">
        <v>9</v>
      </c>
      <c r="V79">
        <v>245</v>
      </c>
      <c r="W79">
        <v>365</v>
      </c>
      <c r="X79" t="s">
        <v>218</v>
      </c>
      <c r="Y79">
        <v>0</v>
      </c>
      <c r="Z79">
        <v>266</v>
      </c>
      <c r="AA79">
        <f t="shared" si="256"/>
        <v>699</v>
      </c>
      <c r="AB79">
        <f t="shared" si="257"/>
        <v>0.11444921316165951</v>
      </c>
      <c r="AC79">
        <f t="shared" si="258"/>
        <v>1.2875536480686695E-2</v>
      </c>
      <c r="AD79">
        <f t="shared" si="259"/>
        <v>0.35050071530758226</v>
      </c>
      <c r="AE79">
        <f t="shared" si="260"/>
        <v>0.5221745350500715</v>
      </c>
      <c r="AF79" t="s">
        <v>218</v>
      </c>
      <c r="AG79">
        <v>51</v>
      </c>
      <c r="AH79">
        <v>14</v>
      </c>
      <c r="AI79">
        <v>12</v>
      </c>
      <c r="AJ79">
        <v>184</v>
      </c>
      <c r="AK79">
        <v>245</v>
      </c>
      <c r="AL79" t="s">
        <v>218</v>
      </c>
      <c r="AM79">
        <v>0</v>
      </c>
      <c r="AN79">
        <v>212</v>
      </c>
      <c r="AO79">
        <f t="shared" si="261"/>
        <v>494</v>
      </c>
      <c r="AP79">
        <f t="shared" si="262"/>
        <v>0.10323886639676114</v>
      </c>
      <c r="AQ79">
        <f t="shared" si="263"/>
        <v>2.8340080971659919E-2</v>
      </c>
      <c r="AR79">
        <f t="shared" si="264"/>
        <v>0.37246963562753038</v>
      </c>
      <c r="AS79">
        <f t="shared" si="265"/>
        <v>0.4959514170040486</v>
      </c>
      <c r="AT79" t="s">
        <v>218</v>
      </c>
      <c r="AU79">
        <v>65</v>
      </c>
      <c r="AV79">
        <v>17</v>
      </c>
      <c r="AW79">
        <v>3</v>
      </c>
      <c r="AX79">
        <v>251</v>
      </c>
      <c r="AY79">
        <v>301</v>
      </c>
      <c r="AZ79" t="s">
        <v>218</v>
      </c>
      <c r="BA79">
        <v>0</v>
      </c>
      <c r="BB79">
        <v>279</v>
      </c>
      <c r="BC79">
        <f t="shared" si="266"/>
        <v>634</v>
      </c>
      <c r="BD79">
        <f t="shared" si="267"/>
        <v>0.10252365930599369</v>
      </c>
      <c r="BE79">
        <f t="shared" si="268"/>
        <v>2.6813880126182965E-2</v>
      </c>
      <c r="BF79">
        <f t="shared" si="269"/>
        <v>0.39589905362776023</v>
      </c>
      <c r="BG79">
        <f t="shared" si="270"/>
        <v>0.47476340694006308</v>
      </c>
      <c r="BH79" t="s">
        <v>218</v>
      </c>
      <c r="BI79">
        <v>90</v>
      </c>
      <c r="BJ79">
        <v>4</v>
      </c>
      <c r="BK79">
        <v>1</v>
      </c>
      <c r="BL79">
        <v>271</v>
      </c>
      <c r="BM79">
        <v>432</v>
      </c>
      <c r="BN79" t="s">
        <v>218</v>
      </c>
      <c r="BO79">
        <v>0</v>
      </c>
      <c r="BP79">
        <v>418</v>
      </c>
      <c r="BQ79">
        <f t="shared" si="271"/>
        <v>797</v>
      </c>
      <c r="BR79">
        <f t="shared" si="272"/>
        <v>0.11292346298619825</v>
      </c>
      <c r="BS79">
        <f t="shared" si="273"/>
        <v>5.018820577164366E-3</v>
      </c>
      <c r="BT79">
        <f t="shared" si="274"/>
        <v>0.34002509410288584</v>
      </c>
      <c r="BU79">
        <f t="shared" si="275"/>
        <v>0.5420326223337516</v>
      </c>
      <c r="BV79" t="s">
        <v>218</v>
      </c>
      <c r="BW79">
        <v>66</v>
      </c>
      <c r="BX79">
        <v>17</v>
      </c>
      <c r="BY79">
        <v>7</v>
      </c>
      <c r="BZ79">
        <v>260</v>
      </c>
      <c r="CA79">
        <v>350</v>
      </c>
      <c r="CB79" t="s">
        <v>218</v>
      </c>
      <c r="CC79">
        <v>0</v>
      </c>
      <c r="CD79">
        <v>301</v>
      </c>
      <c r="CE79">
        <v>5</v>
      </c>
      <c r="CF79">
        <v>81</v>
      </c>
      <c r="CG79">
        <v>81</v>
      </c>
      <c r="CH79">
        <v>19</v>
      </c>
      <c r="CI79">
        <v>278</v>
      </c>
      <c r="CJ79">
        <v>288</v>
      </c>
      <c r="CK79">
        <v>31</v>
      </c>
      <c r="CL79">
        <f t="shared" si="276"/>
        <v>698</v>
      </c>
      <c r="CM79">
        <f t="shared" si="277"/>
        <v>9.4555873925501438E-2</v>
      </c>
      <c r="CN79">
        <f t="shared" si="278"/>
        <v>2.4355300859598854E-2</v>
      </c>
      <c r="CO79">
        <f t="shared" si="279"/>
        <v>0.37249283667621774</v>
      </c>
      <c r="CP79">
        <f t="shared" si="280"/>
        <v>0.50143266475644699</v>
      </c>
      <c r="CQ79" t="s">
        <v>218</v>
      </c>
      <c r="CR79">
        <f t="shared" si="281"/>
        <v>7.1633237822349575E-3</v>
      </c>
      <c r="CS79">
        <v>66</v>
      </c>
      <c r="CT79">
        <v>15</v>
      </c>
      <c r="CU79">
        <v>0</v>
      </c>
      <c r="CV79">
        <v>260</v>
      </c>
      <c r="CW79">
        <v>322</v>
      </c>
      <c r="CX79" t="s">
        <v>218</v>
      </c>
      <c r="CY79">
        <v>0</v>
      </c>
      <c r="CZ79">
        <v>269</v>
      </c>
      <c r="DA79">
        <v>6</v>
      </c>
      <c r="DB79">
        <v>88</v>
      </c>
      <c r="DC79">
        <v>97</v>
      </c>
      <c r="DD79">
        <v>13</v>
      </c>
      <c r="DE79">
        <v>270</v>
      </c>
      <c r="DF79">
        <v>236</v>
      </c>
      <c r="DG79">
        <v>25</v>
      </c>
      <c r="DH79">
        <f t="shared" si="282"/>
        <v>669</v>
      </c>
      <c r="DI79">
        <f t="shared" si="283"/>
        <v>9.8654708520179366E-2</v>
      </c>
      <c r="DJ79">
        <f t="shared" si="284"/>
        <v>2.2421524663677129E-2</v>
      </c>
      <c r="DK79">
        <f t="shared" si="285"/>
        <v>0.38863976083707025</v>
      </c>
      <c r="DL79">
        <f t="shared" si="286"/>
        <v>0.48131539611360241</v>
      </c>
      <c r="DM79" t="s">
        <v>218</v>
      </c>
      <c r="DN79">
        <f t="shared" si="287"/>
        <v>8.9686098654708519E-3</v>
      </c>
      <c r="DO79">
        <v>63</v>
      </c>
      <c r="DP79">
        <v>8</v>
      </c>
      <c r="DQ79">
        <v>2</v>
      </c>
      <c r="DR79">
        <v>174</v>
      </c>
      <c r="DS79">
        <v>224</v>
      </c>
      <c r="DT79" t="s">
        <v>218</v>
      </c>
      <c r="DU79">
        <v>0</v>
      </c>
      <c r="DV79">
        <v>179</v>
      </c>
      <c r="DW79">
        <v>2</v>
      </c>
      <c r="DX79">
        <v>46</v>
      </c>
      <c r="DY79">
        <v>85</v>
      </c>
      <c r="DZ79">
        <v>15</v>
      </c>
      <c r="EA79">
        <v>190</v>
      </c>
      <c r="EB79">
        <v>150</v>
      </c>
      <c r="EC79">
        <v>18</v>
      </c>
      <c r="ED79">
        <f t="shared" si="288"/>
        <v>471</v>
      </c>
      <c r="EE79">
        <f t="shared" si="289"/>
        <v>0.13375796178343949</v>
      </c>
      <c r="EF79">
        <f t="shared" si="290"/>
        <v>1.6985138004246284E-2</v>
      </c>
      <c r="EG79">
        <f t="shared" si="291"/>
        <v>0.36942675159235666</v>
      </c>
      <c r="EH79">
        <f t="shared" si="292"/>
        <v>0.47558386411889597</v>
      </c>
      <c r="EI79" t="s">
        <v>218</v>
      </c>
      <c r="EJ79">
        <f t="shared" si="293"/>
        <v>4.246284501061571E-3</v>
      </c>
      <c r="EK79">
        <v>1</v>
      </c>
      <c r="EL79">
        <v>5</v>
      </c>
      <c r="EM79">
        <v>2</v>
      </c>
      <c r="EN79">
        <v>1</v>
      </c>
      <c r="EO79">
        <v>13</v>
      </c>
      <c r="EP79" t="s">
        <v>218</v>
      </c>
      <c r="EQ79">
        <v>0</v>
      </c>
      <c r="ER79">
        <v>12</v>
      </c>
      <c r="ES79">
        <v>0</v>
      </c>
      <c r="EU79">
        <v>2</v>
      </c>
      <c r="EV79">
        <v>5</v>
      </c>
      <c r="EW79">
        <v>2</v>
      </c>
      <c r="EX79">
        <v>10</v>
      </c>
      <c r="EY79">
        <v>0</v>
      </c>
      <c r="EZ79">
        <f t="shared" si="294"/>
        <v>20</v>
      </c>
      <c r="FA79">
        <f t="shared" si="295"/>
        <v>0.05</v>
      </c>
      <c r="FB79">
        <f t="shared" si="296"/>
        <v>0.25</v>
      </c>
      <c r="FC79">
        <f t="shared" si="297"/>
        <v>0.05</v>
      </c>
      <c r="FD79">
        <f t="shared" si="298"/>
        <v>0.65</v>
      </c>
      <c r="FE79" t="s">
        <v>218</v>
      </c>
      <c r="FF79">
        <f t="shared" si="299"/>
        <v>0</v>
      </c>
      <c r="FG79">
        <v>71.400000000000006</v>
      </c>
      <c r="FH79">
        <v>214</v>
      </c>
      <c r="FI79">
        <v>3.9E-2</v>
      </c>
      <c r="FJ79">
        <v>45772</v>
      </c>
      <c r="FK79">
        <v>0.25159999999999999</v>
      </c>
      <c r="FL79">
        <v>0.75890000000000002</v>
      </c>
      <c r="FM79">
        <v>0.1361</v>
      </c>
      <c r="FN79">
        <v>9.3299999999999994E-2</v>
      </c>
      <c r="FO79">
        <v>0.17979999999999999</v>
      </c>
      <c r="FP79">
        <v>22</v>
      </c>
      <c r="FQ79">
        <v>0</v>
      </c>
      <c r="FR79">
        <v>63</v>
      </c>
      <c r="FS79">
        <v>37</v>
      </c>
      <c r="FT79" t="s">
        <v>218</v>
      </c>
      <c r="FU79">
        <v>2</v>
      </c>
      <c r="FV79">
        <f t="shared" si="234"/>
        <v>124</v>
      </c>
      <c r="FW79" s="12">
        <f t="shared" si="235"/>
        <v>0.17741935483870969</v>
      </c>
      <c r="FX79" s="12">
        <f t="shared" si="236"/>
        <v>0</v>
      </c>
      <c r="FY79" s="12">
        <f t="shared" si="237"/>
        <v>0.50806451612903225</v>
      </c>
      <c r="FZ79" s="12">
        <f t="shared" si="238"/>
        <v>0.29838709677419356</v>
      </c>
      <c r="GA79" t="s">
        <v>218</v>
      </c>
      <c r="GB79" s="12">
        <f t="shared" si="239"/>
        <v>1.6129032258064516E-2</v>
      </c>
      <c r="GC79">
        <v>11</v>
      </c>
      <c r="GD79">
        <v>0</v>
      </c>
      <c r="GE79">
        <v>59</v>
      </c>
      <c r="GF79">
        <v>44</v>
      </c>
      <c r="GG79" t="s">
        <v>218</v>
      </c>
      <c r="GH79">
        <v>1</v>
      </c>
      <c r="GI79">
        <f t="shared" si="240"/>
        <v>115</v>
      </c>
      <c r="GJ79">
        <f t="shared" si="241"/>
        <v>9.5652173913043481E-2</v>
      </c>
      <c r="GK79">
        <f t="shared" si="242"/>
        <v>0</v>
      </c>
      <c r="GL79">
        <f t="shared" si="243"/>
        <v>0.5130434782608696</v>
      </c>
      <c r="GM79">
        <f t="shared" si="244"/>
        <v>0.38260869565217392</v>
      </c>
      <c r="GN79" t="s">
        <v>218</v>
      </c>
      <c r="GO79">
        <f t="shared" si="245"/>
        <v>8.6956521739130436E-3</v>
      </c>
      <c r="GP79">
        <v>33</v>
      </c>
      <c r="GQ79">
        <v>0</v>
      </c>
      <c r="GR79">
        <v>67</v>
      </c>
      <c r="GS79">
        <v>30</v>
      </c>
      <c r="GT79" t="s">
        <v>218</v>
      </c>
      <c r="GU79">
        <v>2</v>
      </c>
      <c r="GV79">
        <f t="shared" si="246"/>
        <v>132</v>
      </c>
      <c r="GW79">
        <f t="shared" si="247"/>
        <v>0.25</v>
      </c>
      <c r="GX79">
        <f t="shared" si="248"/>
        <v>0</v>
      </c>
      <c r="GY79">
        <f t="shared" si="249"/>
        <v>0.50757575757575757</v>
      </c>
      <c r="GZ79">
        <f t="shared" si="250"/>
        <v>0.22727272727272727</v>
      </c>
      <c r="HA79" t="s">
        <v>218</v>
      </c>
      <c r="HB79">
        <f t="shared" si="251"/>
        <v>1.5151515151515152E-2</v>
      </c>
    </row>
    <row r="80" spans="1:210">
      <c r="A80" t="s">
        <v>395</v>
      </c>
      <c r="B80" t="s">
        <v>281</v>
      </c>
      <c r="C80" t="s">
        <v>396</v>
      </c>
      <c r="D80" t="s">
        <v>225</v>
      </c>
      <c r="E80" t="s">
        <v>226</v>
      </c>
      <c r="K80" t="s">
        <v>218</v>
      </c>
      <c r="M80">
        <f t="shared" si="233"/>
        <v>0</v>
      </c>
      <c r="N80" t="e">
        <f t="shared" si="252"/>
        <v>#DIV/0!</v>
      </c>
      <c r="O80" t="e">
        <f t="shared" si="253"/>
        <v>#DIV/0!</v>
      </c>
      <c r="P80" t="e">
        <f t="shared" si="254"/>
        <v>#DIV/0!</v>
      </c>
      <c r="Q80" t="e">
        <f t="shared" si="255"/>
        <v>#DIV/0!</v>
      </c>
      <c r="R80" t="s">
        <v>218</v>
      </c>
      <c r="S80">
        <v>2</v>
      </c>
      <c r="T80">
        <v>1</v>
      </c>
      <c r="U80">
        <v>1</v>
      </c>
      <c r="V80">
        <v>69</v>
      </c>
      <c r="W80">
        <v>227</v>
      </c>
      <c r="X80" t="s">
        <v>218</v>
      </c>
      <c r="Y80">
        <v>0</v>
      </c>
      <c r="Z80">
        <v>209</v>
      </c>
      <c r="AA80">
        <f t="shared" si="256"/>
        <v>299</v>
      </c>
      <c r="AB80">
        <f t="shared" si="257"/>
        <v>6.688963210702341E-3</v>
      </c>
      <c r="AC80">
        <f t="shared" si="258"/>
        <v>3.3444816053511705E-3</v>
      </c>
      <c r="AD80">
        <f t="shared" si="259"/>
        <v>0.23076923076923078</v>
      </c>
      <c r="AE80">
        <f t="shared" si="260"/>
        <v>0.75919732441471577</v>
      </c>
      <c r="AF80" t="s">
        <v>218</v>
      </c>
      <c r="AG80">
        <v>0</v>
      </c>
      <c r="AH80">
        <v>0</v>
      </c>
      <c r="AI80">
        <v>0</v>
      </c>
      <c r="AJ80">
        <v>71</v>
      </c>
      <c r="AK80">
        <v>286</v>
      </c>
      <c r="AL80" t="s">
        <v>218</v>
      </c>
      <c r="AM80">
        <v>0</v>
      </c>
      <c r="AN80">
        <v>227</v>
      </c>
      <c r="AO80">
        <f t="shared" si="261"/>
        <v>357</v>
      </c>
      <c r="AP80">
        <f t="shared" si="262"/>
        <v>0</v>
      </c>
      <c r="AQ80">
        <f t="shared" si="263"/>
        <v>0</v>
      </c>
      <c r="AR80">
        <f t="shared" si="264"/>
        <v>0.19887955182072828</v>
      </c>
      <c r="AS80">
        <f t="shared" si="265"/>
        <v>0.80112044817927175</v>
      </c>
      <c r="AT80" t="s">
        <v>218</v>
      </c>
      <c r="AU80">
        <v>0</v>
      </c>
      <c r="AV80">
        <v>0</v>
      </c>
      <c r="AW80">
        <v>0</v>
      </c>
      <c r="AX80">
        <v>69</v>
      </c>
      <c r="AY80">
        <v>318</v>
      </c>
      <c r="AZ80" t="s">
        <v>218</v>
      </c>
      <c r="BA80">
        <v>0</v>
      </c>
      <c r="BB80">
        <v>312</v>
      </c>
      <c r="BC80">
        <f t="shared" si="266"/>
        <v>387</v>
      </c>
      <c r="BD80">
        <f t="shared" si="267"/>
        <v>0</v>
      </c>
      <c r="BE80">
        <f t="shared" si="268"/>
        <v>0</v>
      </c>
      <c r="BF80">
        <f t="shared" si="269"/>
        <v>0.17829457364341086</v>
      </c>
      <c r="BG80">
        <f t="shared" si="270"/>
        <v>0.82170542635658916</v>
      </c>
      <c r="BH80" t="s">
        <v>218</v>
      </c>
      <c r="BI80">
        <v>0</v>
      </c>
      <c r="BJ80">
        <v>0</v>
      </c>
      <c r="BK80">
        <v>0</v>
      </c>
      <c r="BL80">
        <v>57</v>
      </c>
      <c r="BM80">
        <v>244</v>
      </c>
      <c r="BN80" t="s">
        <v>218</v>
      </c>
      <c r="BO80">
        <v>0</v>
      </c>
      <c r="BP80">
        <v>234</v>
      </c>
      <c r="BQ80">
        <f t="shared" si="271"/>
        <v>301</v>
      </c>
      <c r="BR80">
        <f t="shared" si="272"/>
        <v>0</v>
      </c>
      <c r="BS80">
        <f t="shared" si="273"/>
        <v>0</v>
      </c>
      <c r="BT80">
        <f t="shared" si="274"/>
        <v>0.18936877076411959</v>
      </c>
      <c r="BU80">
        <f t="shared" si="275"/>
        <v>0.81063122923588038</v>
      </c>
      <c r="BV80" t="s">
        <v>218</v>
      </c>
      <c r="BW80">
        <v>0</v>
      </c>
      <c r="BX80">
        <v>0</v>
      </c>
      <c r="BY80">
        <v>0</v>
      </c>
      <c r="BZ80">
        <v>78</v>
      </c>
      <c r="CA80">
        <v>330</v>
      </c>
      <c r="CB80" t="s">
        <v>218</v>
      </c>
      <c r="CC80">
        <v>0</v>
      </c>
      <c r="CD80">
        <v>324</v>
      </c>
      <c r="CE80">
        <v>5</v>
      </c>
      <c r="CF80">
        <v>4</v>
      </c>
      <c r="CG80">
        <v>0</v>
      </c>
      <c r="CH80">
        <v>0</v>
      </c>
      <c r="CI80">
        <v>119</v>
      </c>
      <c r="CJ80">
        <v>306</v>
      </c>
      <c r="CK80">
        <v>7</v>
      </c>
      <c r="CL80">
        <f t="shared" si="276"/>
        <v>413</v>
      </c>
      <c r="CM80">
        <f t="shared" si="277"/>
        <v>0</v>
      </c>
      <c r="CN80">
        <f t="shared" si="278"/>
        <v>0</v>
      </c>
      <c r="CO80">
        <f t="shared" si="279"/>
        <v>0.18886198547215496</v>
      </c>
      <c r="CP80">
        <f t="shared" si="280"/>
        <v>0.7990314769975787</v>
      </c>
      <c r="CQ80" t="s">
        <v>218</v>
      </c>
      <c r="CR80">
        <f t="shared" si="281"/>
        <v>1.2106537530266344E-2</v>
      </c>
      <c r="CX80" t="s">
        <v>218</v>
      </c>
      <c r="DH80">
        <f t="shared" si="282"/>
        <v>0</v>
      </c>
      <c r="DI80" t="e">
        <f t="shared" si="283"/>
        <v>#DIV/0!</v>
      </c>
      <c r="DJ80" t="e">
        <f t="shared" si="284"/>
        <v>#DIV/0!</v>
      </c>
      <c r="DK80" t="e">
        <f t="shared" si="285"/>
        <v>#DIV/0!</v>
      </c>
      <c r="DL80" t="e">
        <f t="shared" si="286"/>
        <v>#DIV/0!</v>
      </c>
      <c r="DM80" t="s">
        <v>218</v>
      </c>
      <c r="DN80" t="e">
        <f t="shared" si="287"/>
        <v>#DIV/0!</v>
      </c>
      <c r="DO80">
        <v>0</v>
      </c>
      <c r="DP80">
        <v>0</v>
      </c>
      <c r="DQ80">
        <v>0</v>
      </c>
      <c r="DR80">
        <v>27</v>
      </c>
      <c r="DS80">
        <v>155</v>
      </c>
      <c r="DT80" t="s">
        <v>218</v>
      </c>
      <c r="DU80">
        <v>0</v>
      </c>
      <c r="DV80">
        <v>149</v>
      </c>
      <c r="DW80">
        <v>2</v>
      </c>
      <c r="DX80">
        <v>3</v>
      </c>
      <c r="DY80">
        <v>0</v>
      </c>
      <c r="DZ80">
        <v>0</v>
      </c>
      <c r="EA80">
        <v>42</v>
      </c>
      <c r="EB80">
        <v>147</v>
      </c>
      <c r="EC80">
        <v>2</v>
      </c>
      <c r="ED80">
        <f t="shared" si="288"/>
        <v>184</v>
      </c>
      <c r="EE80">
        <f t="shared" si="289"/>
        <v>0</v>
      </c>
      <c r="EF80">
        <f t="shared" si="290"/>
        <v>0</v>
      </c>
      <c r="EG80">
        <f t="shared" si="291"/>
        <v>0.14673913043478262</v>
      </c>
      <c r="EH80">
        <f t="shared" si="292"/>
        <v>0.84239130434782605</v>
      </c>
      <c r="EI80" t="s">
        <v>218</v>
      </c>
      <c r="EJ80">
        <f t="shared" si="293"/>
        <v>1.0869565217391304E-2</v>
      </c>
      <c r="EK80">
        <v>1</v>
      </c>
      <c r="EL80">
        <v>0</v>
      </c>
      <c r="EM80">
        <v>0</v>
      </c>
      <c r="EN80">
        <v>50</v>
      </c>
      <c r="EO80">
        <v>275</v>
      </c>
      <c r="EP80" t="s">
        <v>218</v>
      </c>
      <c r="EQ80">
        <v>0</v>
      </c>
      <c r="ER80">
        <v>268</v>
      </c>
      <c r="ES80">
        <v>2</v>
      </c>
      <c r="EU80">
        <v>1</v>
      </c>
      <c r="EV80">
        <v>0</v>
      </c>
      <c r="EW80">
        <v>66</v>
      </c>
      <c r="EX80">
        <v>238</v>
      </c>
      <c r="EY80">
        <v>2</v>
      </c>
      <c r="EZ80">
        <f t="shared" si="294"/>
        <v>328</v>
      </c>
      <c r="FA80">
        <f t="shared" si="295"/>
        <v>3.0487804878048782E-3</v>
      </c>
      <c r="FB80">
        <f t="shared" si="296"/>
        <v>0</v>
      </c>
      <c r="FC80">
        <f t="shared" si="297"/>
        <v>0.1524390243902439</v>
      </c>
      <c r="FD80">
        <f t="shared" si="298"/>
        <v>0.83841463414634143</v>
      </c>
      <c r="FE80" t="s">
        <v>218</v>
      </c>
      <c r="FF80">
        <f t="shared" si="299"/>
        <v>6.0975609756097563E-3</v>
      </c>
      <c r="FG80">
        <v>40.299999999999997</v>
      </c>
      <c r="FH80">
        <v>106</v>
      </c>
      <c r="FI80">
        <v>9.9000000000000008E-3</v>
      </c>
      <c r="FJ80">
        <v>87692</v>
      </c>
      <c r="FK80">
        <v>6.5100000000000005E-2</v>
      </c>
      <c r="FL80">
        <v>0.89349999999999996</v>
      </c>
      <c r="FM80">
        <v>0.19</v>
      </c>
      <c r="FN80">
        <v>0.17030000000000001</v>
      </c>
      <c r="FO80">
        <v>0.22509999999999999</v>
      </c>
      <c r="FP80">
        <v>0</v>
      </c>
      <c r="FQ80">
        <v>0</v>
      </c>
      <c r="FR80">
        <v>0</v>
      </c>
      <c r="FS80">
        <v>0</v>
      </c>
      <c r="FT80" t="s">
        <v>218</v>
      </c>
      <c r="FU80">
        <v>0</v>
      </c>
      <c r="FV80">
        <f t="shared" si="234"/>
        <v>0</v>
      </c>
      <c r="FW80" s="12" t="e">
        <f t="shared" si="235"/>
        <v>#DIV/0!</v>
      </c>
      <c r="FX80" s="12" t="e">
        <f t="shared" si="236"/>
        <v>#DIV/0!</v>
      </c>
      <c r="FY80" s="12" t="e">
        <f t="shared" si="237"/>
        <v>#DIV/0!</v>
      </c>
      <c r="FZ80" s="12" t="e">
        <f t="shared" si="238"/>
        <v>#DIV/0!</v>
      </c>
      <c r="GA80" t="s">
        <v>218</v>
      </c>
      <c r="GB80" s="12" t="e">
        <f t="shared" si="239"/>
        <v>#DIV/0!</v>
      </c>
      <c r="GC80">
        <v>0</v>
      </c>
      <c r="GD80">
        <v>0</v>
      </c>
      <c r="GE80">
        <v>0</v>
      </c>
      <c r="GF80">
        <v>0</v>
      </c>
      <c r="GG80" t="s">
        <v>218</v>
      </c>
      <c r="GH80">
        <v>0</v>
      </c>
      <c r="GI80">
        <f t="shared" si="240"/>
        <v>0</v>
      </c>
      <c r="GJ80" t="e">
        <f t="shared" si="241"/>
        <v>#DIV/0!</v>
      </c>
      <c r="GK80" t="e">
        <f t="shared" si="242"/>
        <v>#DIV/0!</v>
      </c>
      <c r="GL80" t="e">
        <f t="shared" si="243"/>
        <v>#DIV/0!</v>
      </c>
      <c r="GM80" t="e">
        <f t="shared" si="244"/>
        <v>#DIV/0!</v>
      </c>
      <c r="GN80" t="s">
        <v>218</v>
      </c>
      <c r="GO80" t="e">
        <f t="shared" si="245"/>
        <v>#DIV/0!</v>
      </c>
      <c r="GP80">
        <v>0</v>
      </c>
      <c r="GQ80">
        <v>0</v>
      </c>
      <c r="GR80">
        <v>0</v>
      </c>
      <c r="GS80">
        <v>0</v>
      </c>
      <c r="GT80" t="s">
        <v>218</v>
      </c>
      <c r="GU80">
        <v>0</v>
      </c>
      <c r="GV80">
        <f t="shared" si="246"/>
        <v>0</v>
      </c>
      <c r="GW80" t="e">
        <f t="shared" si="247"/>
        <v>#DIV/0!</v>
      </c>
      <c r="GX80" t="e">
        <f t="shared" si="248"/>
        <v>#DIV/0!</v>
      </c>
      <c r="GY80" t="e">
        <f t="shared" si="249"/>
        <v>#DIV/0!</v>
      </c>
      <c r="GZ80" t="e">
        <f t="shared" si="250"/>
        <v>#DIV/0!</v>
      </c>
      <c r="HA80" t="s">
        <v>218</v>
      </c>
      <c r="HB80" t="e">
        <f t="shared" si="251"/>
        <v>#DIV/0!</v>
      </c>
    </row>
    <row r="81" spans="1:210">
      <c r="A81" t="s">
        <v>397</v>
      </c>
      <c r="B81" t="s">
        <v>214</v>
      </c>
      <c r="C81" t="s">
        <v>398</v>
      </c>
      <c r="D81" t="s">
        <v>272</v>
      </c>
      <c r="E81" t="s">
        <v>273</v>
      </c>
      <c r="F81">
        <v>49</v>
      </c>
      <c r="G81">
        <v>85</v>
      </c>
      <c r="H81">
        <v>85</v>
      </c>
      <c r="I81">
        <v>8</v>
      </c>
      <c r="J81">
        <v>190</v>
      </c>
      <c r="K81" t="s">
        <v>218</v>
      </c>
      <c r="L81">
        <v>194</v>
      </c>
      <c r="M81">
        <f t="shared" si="233"/>
        <v>332</v>
      </c>
      <c r="N81">
        <f t="shared" si="252"/>
        <v>0.14759036144578314</v>
      </c>
      <c r="O81">
        <f t="shared" si="253"/>
        <v>0.25602409638554219</v>
      </c>
      <c r="P81">
        <f t="shared" si="254"/>
        <v>2.4096385542168676E-2</v>
      </c>
      <c r="Q81">
        <f t="shared" si="255"/>
        <v>0.57228915662650603</v>
      </c>
      <c r="R81" t="s">
        <v>218</v>
      </c>
      <c r="S81">
        <v>49</v>
      </c>
      <c r="T81">
        <v>51</v>
      </c>
      <c r="U81">
        <v>38</v>
      </c>
      <c r="V81">
        <v>41</v>
      </c>
      <c r="W81">
        <v>267</v>
      </c>
      <c r="X81" t="s">
        <v>218</v>
      </c>
      <c r="Y81">
        <v>0</v>
      </c>
      <c r="Z81">
        <v>195</v>
      </c>
      <c r="AA81">
        <f t="shared" si="256"/>
        <v>408</v>
      </c>
      <c r="AB81">
        <f t="shared" si="257"/>
        <v>0.12009803921568628</v>
      </c>
      <c r="AC81">
        <f t="shared" si="258"/>
        <v>0.125</v>
      </c>
      <c r="AD81">
        <f t="shared" si="259"/>
        <v>0.10049019607843138</v>
      </c>
      <c r="AE81">
        <f t="shared" si="260"/>
        <v>0.65441176470588236</v>
      </c>
      <c r="AF81" t="s">
        <v>218</v>
      </c>
      <c r="AG81">
        <v>29</v>
      </c>
      <c r="AH81">
        <v>31</v>
      </c>
      <c r="AI81">
        <v>16</v>
      </c>
      <c r="AJ81">
        <v>30</v>
      </c>
      <c r="AK81">
        <v>234</v>
      </c>
      <c r="AL81" t="s">
        <v>218</v>
      </c>
      <c r="AM81">
        <v>0</v>
      </c>
      <c r="AN81">
        <v>179</v>
      </c>
      <c r="AO81">
        <f t="shared" si="261"/>
        <v>324</v>
      </c>
      <c r="AP81">
        <f t="shared" si="262"/>
        <v>8.9506172839506168E-2</v>
      </c>
      <c r="AQ81">
        <f t="shared" si="263"/>
        <v>9.5679012345679007E-2</v>
      </c>
      <c r="AR81">
        <f t="shared" si="264"/>
        <v>9.2592592592592587E-2</v>
      </c>
      <c r="AS81">
        <f t="shared" si="265"/>
        <v>0.72222222222222221</v>
      </c>
      <c r="AT81" t="s">
        <v>218</v>
      </c>
      <c r="AU81">
        <v>31</v>
      </c>
      <c r="AV81">
        <v>47</v>
      </c>
      <c r="AW81">
        <v>37</v>
      </c>
      <c r="AX81">
        <v>27</v>
      </c>
      <c r="AY81">
        <v>188</v>
      </c>
      <c r="AZ81" t="s">
        <v>218</v>
      </c>
      <c r="BA81">
        <v>0</v>
      </c>
      <c r="BB81">
        <v>179</v>
      </c>
      <c r="BC81">
        <f t="shared" si="266"/>
        <v>293</v>
      </c>
      <c r="BD81">
        <f t="shared" si="267"/>
        <v>0.10580204778156997</v>
      </c>
      <c r="BE81">
        <f t="shared" si="268"/>
        <v>0.16040955631399317</v>
      </c>
      <c r="BF81">
        <f t="shared" si="269"/>
        <v>9.2150170648464161E-2</v>
      </c>
      <c r="BG81">
        <f t="shared" si="270"/>
        <v>0.64163822525597269</v>
      </c>
      <c r="BH81" t="s">
        <v>218</v>
      </c>
      <c r="BI81">
        <v>25</v>
      </c>
      <c r="BJ81">
        <v>30</v>
      </c>
      <c r="BK81">
        <v>11</v>
      </c>
      <c r="BL81">
        <v>18</v>
      </c>
      <c r="BM81">
        <v>198</v>
      </c>
      <c r="BN81" t="s">
        <v>218</v>
      </c>
      <c r="BO81">
        <v>0</v>
      </c>
      <c r="BP81">
        <v>189</v>
      </c>
      <c r="BQ81">
        <f t="shared" si="271"/>
        <v>271</v>
      </c>
      <c r="BR81">
        <f t="shared" si="272"/>
        <v>9.2250922509225092E-2</v>
      </c>
      <c r="BS81">
        <f t="shared" si="273"/>
        <v>0.11070110701107011</v>
      </c>
      <c r="BT81">
        <f t="shared" si="274"/>
        <v>6.6420664206642069E-2</v>
      </c>
      <c r="BU81">
        <f t="shared" si="275"/>
        <v>0.73062730627306272</v>
      </c>
      <c r="BV81" t="s">
        <v>218</v>
      </c>
      <c r="BW81">
        <v>46</v>
      </c>
      <c r="BX81">
        <v>43</v>
      </c>
      <c r="BY81">
        <v>27</v>
      </c>
      <c r="BZ81">
        <v>27</v>
      </c>
      <c r="CA81">
        <v>166</v>
      </c>
      <c r="CB81" t="s">
        <v>218</v>
      </c>
      <c r="CC81">
        <v>0</v>
      </c>
      <c r="CD81">
        <v>160</v>
      </c>
      <c r="CE81">
        <v>0</v>
      </c>
      <c r="CF81">
        <v>7</v>
      </c>
      <c r="CG81">
        <v>51</v>
      </c>
      <c r="CH81">
        <v>38</v>
      </c>
      <c r="CI81">
        <v>14</v>
      </c>
      <c r="CJ81">
        <v>160</v>
      </c>
      <c r="CK81">
        <v>0</v>
      </c>
      <c r="CL81">
        <f t="shared" si="276"/>
        <v>282</v>
      </c>
      <c r="CM81">
        <f t="shared" si="277"/>
        <v>0.16312056737588654</v>
      </c>
      <c r="CN81">
        <f t="shared" si="278"/>
        <v>0.1524822695035461</v>
      </c>
      <c r="CO81">
        <f t="shared" si="279"/>
        <v>9.5744680851063829E-2</v>
      </c>
      <c r="CP81">
        <f t="shared" si="280"/>
        <v>0.58865248226950351</v>
      </c>
      <c r="CQ81" t="s">
        <v>218</v>
      </c>
      <c r="CR81">
        <f t="shared" si="281"/>
        <v>0</v>
      </c>
      <c r="CS81">
        <v>24</v>
      </c>
      <c r="CT81">
        <v>35</v>
      </c>
      <c r="CU81">
        <v>15</v>
      </c>
      <c r="CV81">
        <v>10</v>
      </c>
      <c r="CW81">
        <v>136</v>
      </c>
      <c r="CX81" t="s">
        <v>218</v>
      </c>
      <c r="CY81">
        <v>0</v>
      </c>
      <c r="CZ81">
        <v>127</v>
      </c>
      <c r="DA81">
        <v>1</v>
      </c>
      <c r="DB81">
        <v>11</v>
      </c>
      <c r="DC81">
        <v>38</v>
      </c>
      <c r="DD81">
        <v>36</v>
      </c>
      <c r="DE81">
        <v>14</v>
      </c>
      <c r="DF81">
        <v>120</v>
      </c>
      <c r="DG81">
        <v>3</v>
      </c>
      <c r="DH81">
        <f t="shared" si="282"/>
        <v>206</v>
      </c>
      <c r="DI81">
        <f t="shared" si="283"/>
        <v>0.11650485436893204</v>
      </c>
      <c r="DJ81">
        <f t="shared" si="284"/>
        <v>0.16990291262135923</v>
      </c>
      <c r="DK81">
        <f t="shared" si="285"/>
        <v>4.8543689320388349E-2</v>
      </c>
      <c r="DL81">
        <f t="shared" si="286"/>
        <v>0.66019417475728159</v>
      </c>
      <c r="DM81" t="s">
        <v>218</v>
      </c>
      <c r="DN81">
        <f t="shared" si="287"/>
        <v>4.8543689320388345E-3</v>
      </c>
      <c r="DO81">
        <v>18</v>
      </c>
      <c r="DP81">
        <v>30</v>
      </c>
      <c r="DQ81">
        <v>15</v>
      </c>
      <c r="DR81">
        <v>16</v>
      </c>
      <c r="DS81">
        <v>177</v>
      </c>
      <c r="DT81" t="s">
        <v>218</v>
      </c>
      <c r="DU81">
        <v>0</v>
      </c>
      <c r="DV81">
        <v>151</v>
      </c>
      <c r="DW81">
        <v>1</v>
      </c>
      <c r="DX81">
        <v>6</v>
      </c>
      <c r="DY81">
        <v>35</v>
      </c>
      <c r="DZ81">
        <v>33</v>
      </c>
      <c r="EA81">
        <v>13</v>
      </c>
      <c r="EB81">
        <v>152</v>
      </c>
      <c r="EC81">
        <v>1</v>
      </c>
      <c r="ED81">
        <f t="shared" si="288"/>
        <v>242</v>
      </c>
      <c r="EE81">
        <f t="shared" si="289"/>
        <v>7.43801652892562E-2</v>
      </c>
      <c r="EF81">
        <f t="shared" si="290"/>
        <v>0.12396694214876033</v>
      </c>
      <c r="EG81">
        <f t="shared" si="291"/>
        <v>6.6115702479338845E-2</v>
      </c>
      <c r="EH81">
        <f t="shared" si="292"/>
        <v>0.73140495867768596</v>
      </c>
      <c r="EI81" t="s">
        <v>218</v>
      </c>
      <c r="EJ81">
        <f t="shared" si="293"/>
        <v>4.1322314049586778E-3</v>
      </c>
      <c r="EK81">
        <v>13</v>
      </c>
      <c r="EL81">
        <v>20</v>
      </c>
      <c r="EM81">
        <v>10</v>
      </c>
      <c r="EN81">
        <v>7</v>
      </c>
      <c r="EO81">
        <v>195</v>
      </c>
      <c r="EP81" t="s">
        <v>218</v>
      </c>
      <c r="EQ81">
        <v>0</v>
      </c>
      <c r="ER81">
        <v>177</v>
      </c>
      <c r="ES81">
        <v>1</v>
      </c>
      <c r="EU81">
        <v>20</v>
      </c>
      <c r="EV81">
        <v>22</v>
      </c>
      <c r="EW81">
        <v>9</v>
      </c>
      <c r="EX81">
        <v>172</v>
      </c>
      <c r="EY81">
        <v>5</v>
      </c>
      <c r="EZ81">
        <f t="shared" si="294"/>
        <v>236</v>
      </c>
      <c r="FA81">
        <f t="shared" si="295"/>
        <v>5.5084745762711863E-2</v>
      </c>
      <c r="FB81">
        <f t="shared" si="296"/>
        <v>8.4745762711864403E-2</v>
      </c>
      <c r="FC81">
        <f t="shared" si="297"/>
        <v>2.9661016949152543E-2</v>
      </c>
      <c r="FD81">
        <f t="shared" si="298"/>
        <v>0.82627118644067798</v>
      </c>
      <c r="FE81" t="s">
        <v>218</v>
      </c>
      <c r="FF81">
        <f t="shared" si="299"/>
        <v>4.2372881355932203E-3</v>
      </c>
      <c r="FG81">
        <v>33.799999999999997</v>
      </c>
      <c r="FH81">
        <v>47</v>
      </c>
      <c r="FI81">
        <v>1.44E-2</v>
      </c>
      <c r="FJ81">
        <v>115333</v>
      </c>
      <c r="FK81">
        <v>5.4800000000000001E-2</v>
      </c>
      <c r="FL81">
        <v>0.91020000000000001</v>
      </c>
      <c r="FM81">
        <v>0.19939999999999999</v>
      </c>
      <c r="FN81">
        <v>0.18770000000000001</v>
      </c>
      <c r="FO81">
        <v>0.23760000000000001</v>
      </c>
      <c r="FP81">
        <v>0</v>
      </c>
      <c r="FQ81">
        <v>0</v>
      </c>
      <c r="FR81">
        <v>0</v>
      </c>
      <c r="FS81">
        <v>0</v>
      </c>
      <c r="FT81" t="s">
        <v>218</v>
      </c>
      <c r="FU81">
        <v>0</v>
      </c>
      <c r="FV81">
        <f t="shared" si="234"/>
        <v>0</v>
      </c>
      <c r="FW81" s="12" t="e">
        <f t="shared" si="235"/>
        <v>#DIV/0!</v>
      </c>
      <c r="FX81" s="12" t="e">
        <f t="shared" si="236"/>
        <v>#DIV/0!</v>
      </c>
      <c r="FY81" s="12" t="e">
        <f t="shared" si="237"/>
        <v>#DIV/0!</v>
      </c>
      <c r="FZ81" s="12" t="e">
        <f t="shared" si="238"/>
        <v>#DIV/0!</v>
      </c>
      <c r="GA81" t="s">
        <v>218</v>
      </c>
      <c r="GB81" s="12" t="e">
        <f t="shared" si="239"/>
        <v>#DIV/0!</v>
      </c>
      <c r="GC81">
        <v>0</v>
      </c>
      <c r="GD81">
        <v>0</v>
      </c>
      <c r="GE81">
        <v>0</v>
      </c>
      <c r="GF81">
        <v>0</v>
      </c>
      <c r="GG81" t="s">
        <v>218</v>
      </c>
      <c r="GH81">
        <v>0</v>
      </c>
      <c r="GI81">
        <f t="shared" si="240"/>
        <v>0</v>
      </c>
      <c r="GJ81" t="e">
        <f t="shared" si="241"/>
        <v>#DIV/0!</v>
      </c>
      <c r="GK81" t="e">
        <f t="shared" si="242"/>
        <v>#DIV/0!</v>
      </c>
      <c r="GL81" t="e">
        <f t="shared" si="243"/>
        <v>#DIV/0!</v>
      </c>
      <c r="GM81" t="e">
        <f t="shared" si="244"/>
        <v>#DIV/0!</v>
      </c>
      <c r="GN81" t="s">
        <v>218</v>
      </c>
      <c r="GO81" t="e">
        <f t="shared" si="245"/>
        <v>#DIV/0!</v>
      </c>
      <c r="GP81">
        <v>0</v>
      </c>
      <c r="GQ81">
        <v>0</v>
      </c>
      <c r="GR81">
        <v>0</v>
      </c>
      <c r="GS81">
        <v>0</v>
      </c>
      <c r="GT81" t="s">
        <v>218</v>
      </c>
      <c r="GU81">
        <v>0</v>
      </c>
      <c r="GV81">
        <f t="shared" si="246"/>
        <v>0</v>
      </c>
      <c r="GW81" t="e">
        <f t="shared" si="247"/>
        <v>#DIV/0!</v>
      </c>
      <c r="GX81" t="e">
        <f t="shared" si="248"/>
        <v>#DIV/0!</v>
      </c>
      <c r="GY81" t="e">
        <f t="shared" si="249"/>
        <v>#DIV/0!</v>
      </c>
      <c r="GZ81" t="e">
        <f t="shared" si="250"/>
        <v>#DIV/0!</v>
      </c>
      <c r="HA81" t="s">
        <v>218</v>
      </c>
      <c r="HB81" t="e">
        <f t="shared" si="251"/>
        <v>#DIV/0!</v>
      </c>
    </row>
    <row r="82" spans="1:210">
      <c r="A82" t="s">
        <v>399</v>
      </c>
      <c r="B82" t="s">
        <v>214</v>
      </c>
      <c r="C82" t="s">
        <v>400</v>
      </c>
      <c r="D82" t="s">
        <v>216</v>
      </c>
      <c r="E82" t="s">
        <v>217</v>
      </c>
      <c r="F82">
        <v>109</v>
      </c>
      <c r="G82">
        <v>165</v>
      </c>
      <c r="H82">
        <v>141</v>
      </c>
      <c r="I82">
        <v>250</v>
      </c>
      <c r="J82">
        <v>741</v>
      </c>
      <c r="K82" t="s">
        <v>218</v>
      </c>
      <c r="L82">
        <v>680</v>
      </c>
      <c r="M82">
        <f t="shared" si="233"/>
        <v>1265</v>
      </c>
      <c r="N82">
        <f t="shared" si="252"/>
        <v>8.6166007905138342E-2</v>
      </c>
      <c r="O82">
        <f t="shared" si="253"/>
        <v>0.13043478260869565</v>
      </c>
      <c r="P82">
        <f t="shared" si="254"/>
        <v>0.19762845849802371</v>
      </c>
      <c r="Q82">
        <f t="shared" si="255"/>
        <v>0.58577075098814224</v>
      </c>
      <c r="R82" t="s">
        <v>218</v>
      </c>
      <c r="S82">
        <v>72</v>
      </c>
      <c r="T82">
        <v>70</v>
      </c>
      <c r="U82">
        <v>30</v>
      </c>
      <c r="V82">
        <v>130</v>
      </c>
      <c r="W82">
        <v>410</v>
      </c>
      <c r="X82" t="s">
        <v>218</v>
      </c>
      <c r="Y82">
        <v>0</v>
      </c>
      <c r="Z82">
        <v>341</v>
      </c>
      <c r="AA82">
        <f t="shared" si="256"/>
        <v>682</v>
      </c>
      <c r="AB82">
        <f t="shared" si="257"/>
        <v>0.10557184750733138</v>
      </c>
      <c r="AC82">
        <f t="shared" si="258"/>
        <v>0.10263929618768329</v>
      </c>
      <c r="AD82">
        <f t="shared" si="259"/>
        <v>0.1906158357771261</v>
      </c>
      <c r="AE82">
        <f t="shared" si="260"/>
        <v>0.60117302052785926</v>
      </c>
      <c r="AF82" t="s">
        <v>218</v>
      </c>
      <c r="AG82">
        <v>41</v>
      </c>
      <c r="AH82">
        <v>64</v>
      </c>
      <c r="AI82">
        <v>17</v>
      </c>
      <c r="AJ82">
        <v>103</v>
      </c>
      <c r="AK82">
        <v>424</v>
      </c>
      <c r="AL82" t="s">
        <v>218</v>
      </c>
      <c r="AM82">
        <v>0</v>
      </c>
      <c r="AN82">
        <v>361</v>
      </c>
      <c r="AO82">
        <f t="shared" si="261"/>
        <v>632</v>
      </c>
      <c r="AP82">
        <f t="shared" si="262"/>
        <v>6.4873417721518986E-2</v>
      </c>
      <c r="AQ82">
        <f t="shared" si="263"/>
        <v>0.10126582278481013</v>
      </c>
      <c r="AR82">
        <f t="shared" si="264"/>
        <v>0.16297468354430381</v>
      </c>
      <c r="AS82">
        <f t="shared" si="265"/>
        <v>0.67088607594936711</v>
      </c>
      <c r="AT82" t="s">
        <v>218</v>
      </c>
      <c r="AU82">
        <v>51</v>
      </c>
      <c r="AV82">
        <v>43</v>
      </c>
      <c r="AW82">
        <v>15</v>
      </c>
      <c r="AX82">
        <v>92</v>
      </c>
      <c r="AY82">
        <v>393</v>
      </c>
      <c r="AZ82" t="s">
        <v>218</v>
      </c>
      <c r="BA82">
        <v>0</v>
      </c>
      <c r="BB82">
        <v>367</v>
      </c>
      <c r="BC82">
        <f t="shared" si="266"/>
        <v>579</v>
      </c>
      <c r="BD82">
        <f t="shared" si="267"/>
        <v>8.8082901554404139E-2</v>
      </c>
      <c r="BE82">
        <f t="shared" si="268"/>
        <v>7.426597582037997E-2</v>
      </c>
      <c r="BF82">
        <f t="shared" si="269"/>
        <v>0.15889464594127806</v>
      </c>
      <c r="BG82">
        <f t="shared" si="270"/>
        <v>0.67875647668393779</v>
      </c>
      <c r="BH82" t="s">
        <v>218</v>
      </c>
      <c r="BI82">
        <v>37</v>
      </c>
      <c r="BJ82">
        <v>29</v>
      </c>
      <c r="BK82">
        <v>7</v>
      </c>
      <c r="BL82">
        <v>60</v>
      </c>
      <c r="BM82">
        <v>360</v>
      </c>
      <c r="BN82" t="s">
        <v>218</v>
      </c>
      <c r="BO82">
        <v>0</v>
      </c>
      <c r="BP82">
        <v>343</v>
      </c>
      <c r="BQ82">
        <f t="shared" si="271"/>
        <v>486</v>
      </c>
      <c r="BR82">
        <f t="shared" si="272"/>
        <v>7.6131687242798354E-2</v>
      </c>
      <c r="BS82">
        <f t="shared" si="273"/>
        <v>5.9670781893004114E-2</v>
      </c>
      <c r="BT82">
        <f t="shared" si="274"/>
        <v>0.12345679012345678</v>
      </c>
      <c r="BU82">
        <f t="shared" si="275"/>
        <v>0.7407407407407407</v>
      </c>
      <c r="BV82" t="s">
        <v>218</v>
      </c>
      <c r="BW82">
        <v>27</v>
      </c>
      <c r="BX82">
        <v>28</v>
      </c>
      <c r="BY82">
        <v>10</v>
      </c>
      <c r="BZ82">
        <v>64</v>
      </c>
      <c r="CA82">
        <v>305</v>
      </c>
      <c r="CB82" t="s">
        <v>218</v>
      </c>
      <c r="CC82">
        <v>0</v>
      </c>
      <c r="CD82">
        <v>303</v>
      </c>
      <c r="CE82">
        <v>3</v>
      </c>
      <c r="CF82">
        <v>18</v>
      </c>
      <c r="CG82">
        <v>46</v>
      </c>
      <c r="CH82">
        <v>32</v>
      </c>
      <c r="CI82">
        <v>76</v>
      </c>
      <c r="CJ82">
        <v>248</v>
      </c>
      <c r="CK82">
        <v>15</v>
      </c>
      <c r="CL82">
        <f t="shared" si="276"/>
        <v>427</v>
      </c>
      <c r="CM82">
        <f t="shared" si="277"/>
        <v>6.323185011709602E-2</v>
      </c>
      <c r="CN82">
        <f t="shared" si="278"/>
        <v>6.5573770491803282E-2</v>
      </c>
      <c r="CO82">
        <f t="shared" si="279"/>
        <v>0.14988290398126464</v>
      </c>
      <c r="CP82">
        <f t="shared" si="280"/>
        <v>0.7142857142857143</v>
      </c>
      <c r="CQ82" t="s">
        <v>218</v>
      </c>
      <c r="CR82">
        <f t="shared" si="281"/>
        <v>7.0257611241217799E-3</v>
      </c>
      <c r="CS82">
        <v>39</v>
      </c>
      <c r="CT82">
        <v>28</v>
      </c>
      <c r="CU82">
        <v>6</v>
      </c>
      <c r="CV82">
        <v>49</v>
      </c>
      <c r="CW82">
        <v>257</v>
      </c>
      <c r="CX82" t="s">
        <v>218</v>
      </c>
      <c r="CY82">
        <v>0</v>
      </c>
      <c r="CZ82">
        <v>241</v>
      </c>
      <c r="DA82">
        <v>4</v>
      </c>
      <c r="DB82">
        <v>13</v>
      </c>
      <c r="DC82">
        <v>55</v>
      </c>
      <c r="DD82">
        <v>28</v>
      </c>
      <c r="DE82">
        <v>67</v>
      </c>
      <c r="DF82">
        <v>212</v>
      </c>
      <c r="DG82">
        <v>9</v>
      </c>
      <c r="DH82">
        <f t="shared" si="282"/>
        <v>377</v>
      </c>
      <c r="DI82">
        <f t="shared" si="283"/>
        <v>0.10344827586206896</v>
      </c>
      <c r="DJ82">
        <f t="shared" si="284"/>
        <v>7.4270557029177717E-2</v>
      </c>
      <c r="DK82">
        <f t="shared" si="285"/>
        <v>0.129973474801061</v>
      </c>
      <c r="DL82">
        <f t="shared" si="286"/>
        <v>0.6816976127320955</v>
      </c>
      <c r="DM82" t="s">
        <v>218</v>
      </c>
      <c r="DN82">
        <f t="shared" si="287"/>
        <v>1.0610079575596816E-2</v>
      </c>
      <c r="DO82">
        <v>50</v>
      </c>
      <c r="DP82">
        <v>14</v>
      </c>
      <c r="DQ82">
        <v>2</v>
      </c>
      <c r="DR82">
        <v>41</v>
      </c>
      <c r="DS82">
        <v>257</v>
      </c>
      <c r="DT82" t="s">
        <v>218</v>
      </c>
      <c r="DU82">
        <v>0</v>
      </c>
      <c r="DV82">
        <v>239</v>
      </c>
      <c r="DW82">
        <v>16</v>
      </c>
      <c r="DX82">
        <v>13</v>
      </c>
      <c r="DY82">
        <v>58</v>
      </c>
      <c r="DZ82">
        <v>11</v>
      </c>
      <c r="EA82">
        <v>51</v>
      </c>
      <c r="EB82">
        <v>227</v>
      </c>
      <c r="EC82">
        <v>29</v>
      </c>
      <c r="ED82">
        <f t="shared" si="288"/>
        <v>378</v>
      </c>
      <c r="EE82">
        <f t="shared" si="289"/>
        <v>0.13227513227513227</v>
      </c>
      <c r="EF82">
        <f t="shared" si="290"/>
        <v>3.7037037037037035E-2</v>
      </c>
      <c r="EG82">
        <f t="shared" si="291"/>
        <v>0.10846560846560846</v>
      </c>
      <c r="EH82">
        <f t="shared" si="292"/>
        <v>0.67989417989417988</v>
      </c>
      <c r="EI82" t="s">
        <v>218</v>
      </c>
      <c r="EJ82">
        <f t="shared" si="293"/>
        <v>4.2328042328042326E-2</v>
      </c>
      <c r="EP82" t="s">
        <v>218</v>
      </c>
      <c r="EZ82">
        <f t="shared" si="294"/>
        <v>0</v>
      </c>
      <c r="FA82" t="e">
        <f t="shared" si="295"/>
        <v>#DIV/0!</v>
      </c>
      <c r="FB82" t="e">
        <f t="shared" si="296"/>
        <v>#DIV/0!</v>
      </c>
      <c r="FC82" t="e">
        <f t="shared" si="297"/>
        <v>#DIV/0!</v>
      </c>
      <c r="FD82" t="e">
        <f t="shared" si="298"/>
        <v>#DIV/0!</v>
      </c>
      <c r="FE82" t="s">
        <v>218</v>
      </c>
      <c r="FF82" t="e">
        <f t="shared" si="299"/>
        <v>#DIV/0!</v>
      </c>
      <c r="FG82">
        <v>44.3</v>
      </c>
      <c r="FH82">
        <v>72</v>
      </c>
      <c r="FI82">
        <v>8.8000000000000005E-3</v>
      </c>
      <c r="FJ82">
        <v>81035</v>
      </c>
      <c r="FK82">
        <v>8.0100000000000005E-2</v>
      </c>
      <c r="FL82">
        <v>0.88360000000000005</v>
      </c>
      <c r="FM82">
        <v>0.1862</v>
      </c>
      <c r="FN82">
        <v>0.16919999999999999</v>
      </c>
      <c r="FO82">
        <v>0.23069999999999999</v>
      </c>
      <c r="FP82">
        <v>15</v>
      </c>
      <c r="FQ82">
        <v>10</v>
      </c>
      <c r="FR82">
        <v>9</v>
      </c>
      <c r="FS82">
        <v>136</v>
      </c>
      <c r="FT82" t="s">
        <v>218</v>
      </c>
      <c r="FU82">
        <v>8</v>
      </c>
      <c r="FV82">
        <f t="shared" si="234"/>
        <v>178</v>
      </c>
      <c r="FW82" s="12">
        <f t="shared" si="235"/>
        <v>8.4269662921348312E-2</v>
      </c>
      <c r="FX82" s="12">
        <f t="shared" si="236"/>
        <v>5.6179775280898875E-2</v>
      </c>
      <c r="FY82" s="12">
        <f t="shared" si="237"/>
        <v>5.0561797752808987E-2</v>
      </c>
      <c r="FZ82" s="12">
        <f t="shared" si="238"/>
        <v>0.7640449438202247</v>
      </c>
      <c r="GA82" t="s">
        <v>218</v>
      </c>
      <c r="GB82" s="12">
        <f t="shared" si="239"/>
        <v>4.49438202247191E-2</v>
      </c>
      <c r="GC82">
        <v>9</v>
      </c>
      <c r="GD82">
        <v>10</v>
      </c>
      <c r="GE82">
        <v>7</v>
      </c>
      <c r="GF82">
        <v>148</v>
      </c>
      <c r="GG82" t="s">
        <v>218</v>
      </c>
      <c r="GH82">
        <v>5</v>
      </c>
      <c r="GI82">
        <f t="shared" si="240"/>
        <v>179</v>
      </c>
      <c r="GJ82">
        <f t="shared" si="241"/>
        <v>5.027932960893855E-2</v>
      </c>
      <c r="GK82">
        <f t="shared" si="242"/>
        <v>5.5865921787709494E-2</v>
      </c>
      <c r="GL82">
        <f t="shared" si="243"/>
        <v>3.9106145251396648E-2</v>
      </c>
      <c r="GM82">
        <f t="shared" si="244"/>
        <v>0.82681564245810057</v>
      </c>
      <c r="GN82" t="s">
        <v>218</v>
      </c>
      <c r="GO82">
        <f t="shared" si="245"/>
        <v>2.7932960893854747E-2</v>
      </c>
      <c r="GP82">
        <v>21</v>
      </c>
      <c r="GQ82">
        <v>9</v>
      </c>
      <c r="GR82">
        <v>11</v>
      </c>
      <c r="GS82">
        <v>123</v>
      </c>
      <c r="GT82" t="s">
        <v>218</v>
      </c>
      <c r="GU82">
        <v>11</v>
      </c>
      <c r="GV82">
        <f t="shared" si="246"/>
        <v>175</v>
      </c>
      <c r="GW82">
        <f t="shared" si="247"/>
        <v>0.12</v>
      </c>
      <c r="GX82">
        <f t="shared" si="248"/>
        <v>5.1428571428571428E-2</v>
      </c>
      <c r="GY82">
        <f t="shared" si="249"/>
        <v>6.2857142857142861E-2</v>
      </c>
      <c r="GZ82">
        <f t="shared" si="250"/>
        <v>0.70285714285714285</v>
      </c>
      <c r="HA82" t="s">
        <v>218</v>
      </c>
      <c r="HB82">
        <f t="shared" si="251"/>
        <v>6.2857142857142861E-2</v>
      </c>
    </row>
    <row r="83" spans="1:210">
      <c r="A83" t="s">
        <v>401</v>
      </c>
      <c r="B83" t="s">
        <v>214</v>
      </c>
      <c r="C83" t="s">
        <v>402</v>
      </c>
      <c r="D83" t="s">
        <v>225</v>
      </c>
      <c r="E83" t="s">
        <v>226</v>
      </c>
      <c r="F83">
        <v>8</v>
      </c>
      <c r="G83">
        <v>5</v>
      </c>
      <c r="H83">
        <v>3</v>
      </c>
      <c r="I83">
        <v>125</v>
      </c>
      <c r="J83">
        <v>76</v>
      </c>
      <c r="K83" t="s">
        <v>218</v>
      </c>
      <c r="L83">
        <v>69</v>
      </c>
      <c r="M83">
        <f t="shared" si="233"/>
        <v>214</v>
      </c>
      <c r="N83">
        <f t="shared" si="252"/>
        <v>3.7383177570093455E-2</v>
      </c>
      <c r="O83">
        <f t="shared" si="253"/>
        <v>2.336448598130841E-2</v>
      </c>
      <c r="P83">
        <f t="shared" si="254"/>
        <v>0.58411214953271029</v>
      </c>
      <c r="Q83">
        <f t="shared" si="255"/>
        <v>0.35514018691588783</v>
      </c>
      <c r="R83" t="s">
        <v>218</v>
      </c>
      <c r="S83">
        <v>13</v>
      </c>
      <c r="T83">
        <v>17</v>
      </c>
      <c r="U83">
        <v>9</v>
      </c>
      <c r="V83">
        <v>206</v>
      </c>
      <c r="W83">
        <v>168</v>
      </c>
      <c r="X83" t="s">
        <v>218</v>
      </c>
      <c r="Y83">
        <v>0</v>
      </c>
      <c r="Z83">
        <v>114</v>
      </c>
      <c r="AA83">
        <f t="shared" si="256"/>
        <v>404</v>
      </c>
      <c r="AB83">
        <f t="shared" si="257"/>
        <v>3.2178217821782179E-2</v>
      </c>
      <c r="AC83">
        <f t="shared" si="258"/>
        <v>4.2079207920792082E-2</v>
      </c>
      <c r="AD83">
        <f t="shared" si="259"/>
        <v>0.50990099009900991</v>
      </c>
      <c r="AE83">
        <f t="shared" si="260"/>
        <v>0.41584158415841582</v>
      </c>
      <c r="AF83" t="s">
        <v>218</v>
      </c>
      <c r="AG83">
        <v>10</v>
      </c>
      <c r="AH83">
        <v>8</v>
      </c>
      <c r="AI83">
        <v>7</v>
      </c>
      <c r="AJ83">
        <v>241</v>
      </c>
      <c r="AK83">
        <v>209</v>
      </c>
      <c r="AL83" t="s">
        <v>218</v>
      </c>
      <c r="AM83">
        <v>0</v>
      </c>
      <c r="AN83">
        <v>169</v>
      </c>
      <c r="AO83">
        <f t="shared" si="261"/>
        <v>468</v>
      </c>
      <c r="AP83">
        <f t="shared" si="262"/>
        <v>2.1367521367521368E-2</v>
      </c>
      <c r="AQ83">
        <f t="shared" si="263"/>
        <v>1.7094017094017096E-2</v>
      </c>
      <c r="AR83">
        <f t="shared" si="264"/>
        <v>0.5149572649572649</v>
      </c>
      <c r="AS83">
        <f t="shared" si="265"/>
        <v>0.4465811965811966</v>
      </c>
      <c r="AT83" t="s">
        <v>218</v>
      </c>
      <c r="AU83">
        <v>8</v>
      </c>
      <c r="AV83">
        <v>4</v>
      </c>
      <c r="AW83">
        <v>4</v>
      </c>
      <c r="AX83">
        <v>272</v>
      </c>
      <c r="AY83">
        <v>156</v>
      </c>
      <c r="AZ83" t="s">
        <v>218</v>
      </c>
      <c r="BA83">
        <v>0</v>
      </c>
      <c r="BB83">
        <v>146</v>
      </c>
      <c r="BC83">
        <f t="shared" si="266"/>
        <v>440</v>
      </c>
      <c r="BD83">
        <f t="shared" si="267"/>
        <v>1.8181818181818181E-2</v>
      </c>
      <c r="BE83">
        <f t="shared" si="268"/>
        <v>9.0909090909090905E-3</v>
      </c>
      <c r="BF83">
        <f t="shared" si="269"/>
        <v>0.61818181818181817</v>
      </c>
      <c r="BG83">
        <f t="shared" si="270"/>
        <v>0.35454545454545455</v>
      </c>
      <c r="BH83" t="s">
        <v>218</v>
      </c>
      <c r="BI83">
        <v>4</v>
      </c>
      <c r="BJ83">
        <v>2</v>
      </c>
      <c r="BK83">
        <v>2</v>
      </c>
      <c r="BL83">
        <v>131</v>
      </c>
      <c r="BM83">
        <v>105</v>
      </c>
      <c r="BN83" t="s">
        <v>218</v>
      </c>
      <c r="BO83">
        <v>0</v>
      </c>
      <c r="BP83">
        <v>95</v>
      </c>
      <c r="BQ83">
        <f t="shared" si="271"/>
        <v>242</v>
      </c>
      <c r="BR83">
        <f t="shared" si="272"/>
        <v>1.6528925619834711E-2</v>
      </c>
      <c r="BS83">
        <f t="shared" si="273"/>
        <v>8.2644628099173556E-3</v>
      </c>
      <c r="BT83">
        <f t="shared" si="274"/>
        <v>0.54132231404958675</v>
      </c>
      <c r="BU83">
        <f t="shared" si="275"/>
        <v>0.43388429752066116</v>
      </c>
      <c r="BV83" t="s">
        <v>218</v>
      </c>
      <c r="BW83">
        <v>7</v>
      </c>
      <c r="BX83">
        <v>10</v>
      </c>
      <c r="BY83">
        <v>10</v>
      </c>
      <c r="BZ83">
        <v>260</v>
      </c>
      <c r="CA83">
        <v>138</v>
      </c>
      <c r="CB83" t="s">
        <v>218</v>
      </c>
      <c r="CC83">
        <v>0</v>
      </c>
      <c r="CD83">
        <v>111</v>
      </c>
      <c r="CE83">
        <v>4</v>
      </c>
      <c r="CF83">
        <v>117</v>
      </c>
      <c r="CG83">
        <v>4</v>
      </c>
      <c r="CH83">
        <v>12</v>
      </c>
      <c r="CI83">
        <v>250</v>
      </c>
      <c r="CJ83">
        <v>127</v>
      </c>
      <c r="CK83">
        <v>33</v>
      </c>
      <c r="CL83">
        <f t="shared" si="276"/>
        <v>419</v>
      </c>
      <c r="CM83">
        <f t="shared" si="277"/>
        <v>1.6706443914081145E-2</v>
      </c>
      <c r="CN83">
        <f t="shared" si="278"/>
        <v>2.386634844868735E-2</v>
      </c>
      <c r="CO83">
        <f t="shared" si="279"/>
        <v>0.62052505966587113</v>
      </c>
      <c r="CP83">
        <f t="shared" si="280"/>
        <v>0.32935560859188545</v>
      </c>
      <c r="CQ83" t="s">
        <v>218</v>
      </c>
      <c r="CR83">
        <f t="shared" si="281"/>
        <v>9.5465393794749408E-3</v>
      </c>
      <c r="CX83" t="s">
        <v>218</v>
      </c>
      <c r="DH83">
        <f t="shared" si="282"/>
        <v>0</v>
      </c>
      <c r="DI83" t="e">
        <f t="shared" si="283"/>
        <v>#DIV/0!</v>
      </c>
      <c r="DJ83" t="e">
        <f t="shared" si="284"/>
        <v>#DIV/0!</v>
      </c>
      <c r="DK83" t="e">
        <f t="shared" si="285"/>
        <v>#DIV/0!</v>
      </c>
      <c r="DL83" t="e">
        <f t="shared" si="286"/>
        <v>#DIV/0!</v>
      </c>
      <c r="DM83" t="s">
        <v>218</v>
      </c>
      <c r="DN83" t="e">
        <f t="shared" si="287"/>
        <v>#DIV/0!</v>
      </c>
      <c r="DT83" t="s">
        <v>218</v>
      </c>
      <c r="ED83">
        <f t="shared" si="288"/>
        <v>0</v>
      </c>
      <c r="EE83" t="e">
        <f t="shared" si="289"/>
        <v>#DIV/0!</v>
      </c>
      <c r="EF83" t="e">
        <f t="shared" si="290"/>
        <v>#DIV/0!</v>
      </c>
      <c r="EG83" t="e">
        <f t="shared" si="291"/>
        <v>#DIV/0!</v>
      </c>
      <c r="EH83" t="e">
        <f t="shared" si="292"/>
        <v>#DIV/0!</v>
      </c>
      <c r="EI83" t="s">
        <v>218</v>
      </c>
      <c r="EJ83" t="e">
        <f t="shared" si="293"/>
        <v>#DIV/0!</v>
      </c>
      <c r="EK83">
        <v>13</v>
      </c>
      <c r="EL83">
        <v>21</v>
      </c>
      <c r="EM83">
        <v>21</v>
      </c>
      <c r="EN83">
        <v>51</v>
      </c>
      <c r="EO83">
        <v>548</v>
      </c>
      <c r="EP83" t="s">
        <v>218</v>
      </c>
      <c r="EQ83">
        <v>0</v>
      </c>
      <c r="ER83">
        <v>488</v>
      </c>
      <c r="ES83">
        <v>7</v>
      </c>
      <c r="EU83">
        <v>22</v>
      </c>
      <c r="EV83">
        <v>20</v>
      </c>
      <c r="EW83">
        <v>83</v>
      </c>
      <c r="EX83">
        <v>532</v>
      </c>
      <c r="EY83">
        <v>22</v>
      </c>
      <c r="EZ83">
        <f t="shared" si="294"/>
        <v>640</v>
      </c>
      <c r="FA83">
        <f t="shared" si="295"/>
        <v>2.0312500000000001E-2</v>
      </c>
      <c r="FB83">
        <f t="shared" si="296"/>
        <v>3.2812500000000001E-2</v>
      </c>
      <c r="FC83">
        <f t="shared" si="297"/>
        <v>7.9687499999999994E-2</v>
      </c>
      <c r="FD83">
        <f t="shared" si="298"/>
        <v>0.85624999999999996</v>
      </c>
      <c r="FE83" t="s">
        <v>218</v>
      </c>
      <c r="FF83">
        <f t="shared" si="299"/>
        <v>1.0937499999999999E-2</v>
      </c>
      <c r="FG83">
        <v>40.9</v>
      </c>
      <c r="FH83">
        <v>110</v>
      </c>
      <c r="FI83">
        <v>2.52E-2</v>
      </c>
      <c r="FJ83">
        <v>66292</v>
      </c>
      <c r="FK83">
        <v>0.17369999999999999</v>
      </c>
      <c r="FL83">
        <v>0.88770000000000004</v>
      </c>
      <c r="FM83">
        <v>0.18360000000000001</v>
      </c>
      <c r="FN83">
        <v>0.15720000000000001</v>
      </c>
      <c r="FO83">
        <v>0.22670000000000001</v>
      </c>
      <c r="FP83">
        <v>27</v>
      </c>
      <c r="FQ83">
        <v>2</v>
      </c>
      <c r="FR83">
        <v>2</v>
      </c>
      <c r="FS83">
        <v>363</v>
      </c>
      <c r="FT83" t="s">
        <v>218</v>
      </c>
      <c r="FU83">
        <v>25</v>
      </c>
      <c r="FV83">
        <f t="shared" si="234"/>
        <v>419</v>
      </c>
      <c r="FW83" s="12">
        <f t="shared" si="235"/>
        <v>6.4439140811455853E-2</v>
      </c>
      <c r="FX83" s="12">
        <f t="shared" si="236"/>
        <v>4.7732696897374704E-3</v>
      </c>
      <c r="FY83" s="12">
        <f t="shared" si="237"/>
        <v>4.7732696897374704E-3</v>
      </c>
      <c r="FZ83" s="12">
        <f t="shared" si="238"/>
        <v>0.86634844868735084</v>
      </c>
      <c r="GA83" t="s">
        <v>218</v>
      </c>
      <c r="GB83" s="12">
        <f t="shared" si="239"/>
        <v>5.9665871121718374E-2</v>
      </c>
      <c r="GC83">
        <v>22</v>
      </c>
      <c r="GD83">
        <v>2</v>
      </c>
      <c r="GE83">
        <v>0</v>
      </c>
      <c r="GF83">
        <v>376</v>
      </c>
      <c r="GG83" t="s">
        <v>218</v>
      </c>
      <c r="GH83">
        <v>11</v>
      </c>
      <c r="GI83">
        <f t="shared" si="240"/>
        <v>411</v>
      </c>
      <c r="GJ83">
        <f t="shared" si="241"/>
        <v>5.3527980535279802E-2</v>
      </c>
      <c r="GK83">
        <f t="shared" si="242"/>
        <v>4.8661800486618006E-3</v>
      </c>
      <c r="GL83">
        <f t="shared" si="243"/>
        <v>0</v>
      </c>
      <c r="GM83">
        <f t="shared" si="244"/>
        <v>0.91484184914841848</v>
      </c>
      <c r="GN83" t="s">
        <v>218</v>
      </c>
      <c r="GO83">
        <f t="shared" si="245"/>
        <v>2.6763990267639901E-2</v>
      </c>
      <c r="GP83">
        <v>31</v>
      </c>
      <c r="GQ83">
        <v>2</v>
      </c>
      <c r="GR83">
        <v>3</v>
      </c>
      <c r="GS83">
        <v>350</v>
      </c>
      <c r="GT83" t="s">
        <v>218</v>
      </c>
      <c r="GU83">
        <v>38</v>
      </c>
      <c r="GV83">
        <f t="shared" si="246"/>
        <v>424</v>
      </c>
      <c r="GW83">
        <f t="shared" si="247"/>
        <v>7.3113207547169809E-2</v>
      </c>
      <c r="GX83">
        <f t="shared" si="248"/>
        <v>4.7169811320754715E-3</v>
      </c>
      <c r="GY83">
        <f t="shared" si="249"/>
        <v>7.0754716981132077E-3</v>
      </c>
      <c r="GZ83">
        <f t="shared" si="250"/>
        <v>0.82547169811320753</v>
      </c>
      <c r="HA83" t="s">
        <v>218</v>
      </c>
      <c r="HB83">
        <f t="shared" si="251"/>
        <v>8.9622641509433956E-2</v>
      </c>
    </row>
    <row r="84" spans="1:210">
      <c r="A84" t="s">
        <v>403</v>
      </c>
      <c r="B84" t="s">
        <v>251</v>
      </c>
      <c r="C84" t="s">
        <v>404</v>
      </c>
      <c r="D84" t="s">
        <v>239</v>
      </c>
      <c r="E84" t="s">
        <v>240</v>
      </c>
      <c r="F84">
        <v>41</v>
      </c>
      <c r="G84">
        <v>133</v>
      </c>
      <c r="H84">
        <v>85</v>
      </c>
      <c r="I84">
        <v>730</v>
      </c>
      <c r="J84">
        <v>309</v>
      </c>
      <c r="K84" t="s">
        <v>218</v>
      </c>
      <c r="L84">
        <v>161</v>
      </c>
      <c r="M84">
        <f t="shared" si="233"/>
        <v>1213</v>
      </c>
      <c r="N84">
        <f t="shared" si="252"/>
        <v>3.3800494641384994E-2</v>
      </c>
      <c r="O84">
        <f t="shared" si="253"/>
        <v>0.10964550700741962</v>
      </c>
      <c r="P84">
        <f t="shared" si="254"/>
        <v>0.60181368507831823</v>
      </c>
      <c r="Q84">
        <f t="shared" si="255"/>
        <v>0.25474031327287716</v>
      </c>
      <c r="R84" t="s">
        <v>218</v>
      </c>
      <c r="S84">
        <v>66</v>
      </c>
      <c r="T84">
        <v>120</v>
      </c>
      <c r="U84">
        <v>32</v>
      </c>
      <c r="V84">
        <v>735</v>
      </c>
      <c r="W84">
        <v>422</v>
      </c>
      <c r="X84" t="s">
        <v>218</v>
      </c>
      <c r="Y84">
        <v>0</v>
      </c>
      <c r="Z84">
        <v>221</v>
      </c>
      <c r="AA84">
        <f t="shared" si="256"/>
        <v>1343</v>
      </c>
      <c r="AB84">
        <f t="shared" si="257"/>
        <v>4.9143708116157855E-2</v>
      </c>
      <c r="AC84">
        <f t="shared" si="258"/>
        <v>8.9352196574832468E-2</v>
      </c>
      <c r="AD84">
        <f t="shared" si="259"/>
        <v>0.54728220402084882</v>
      </c>
      <c r="AE84">
        <f t="shared" si="260"/>
        <v>0.31422189128816086</v>
      </c>
      <c r="AF84" t="s">
        <v>218</v>
      </c>
      <c r="AG84">
        <v>77</v>
      </c>
      <c r="AH84">
        <v>102</v>
      </c>
      <c r="AI84">
        <v>29</v>
      </c>
      <c r="AJ84">
        <v>771</v>
      </c>
      <c r="AK84">
        <v>325</v>
      </c>
      <c r="AL84" t="s">
        <v>218</v>
      </c>
      <c r="AM84">
        <v>0</v>
      </c>
      <c r="AN84">
        <v>184</v>
      </c>
      <c r="AO84">
        <f t="shared" si="261"/>
        <v>1275</v>
      </c>
      <c r="AP84">
        <f t="shared" si="262"/>
        <v>6.03921568627451E-2</v>
      </c>
      <c r="AQ84">
        <f t="shared" si="263"/>
        <v>0.08</v>
      </c>
      <c r="AR84">
        <f t="shared" si="264"/>
        <v>0.6047058823529412</v>
      </c>
      <c r="AS84">
        <f t="shared" si="265"/>
        <v>0.25490196078431371</v>
      </c>
      <c r="AT84" t="s">
        <v>218</v>
      </c>
      <c r="AU84">
        <v>76</v>
      </c>
      <c r="AV84">
        <v>56</v>
      </c>
      <c r="AW84">
        <v>8</v>
      </c>
      <c r="AX84">
        <v>508</v>
      </c>
      <c r="AY84">
        <v>249</v>
      </c>
      <c r="AZ84" t="s">
        <v>218</v>
      </c>
      <c r="BA84">
        <v>0</v>
      </c>
      <c r="BB84">
        <v>154</v>
      </c>
      <c r="BC84">
        <f t="shared" si="266"/>
        <v>889</v>
      </c>
      <c r="BD84">
        <f t="shared" si="267"/>
        <v>8.5489313835770533E-2</v>
      </c>
      <c r="BE84">
        <f t="shared" si="268"/>
        <v>6.2992125984251968E-2</v>
      </c>
      <c r="BF84">
        <f t="shared" si="269"/>
        <v>0.5714285714285714</v>
      </c>
      <c r="BG84">
        <f t="shared" si="270"/>
        <v>0.28008998875140606</v>
      </c>
      <c r="BH84" t="s">
        <v>218</v>
      </c>
      <c r="BI84">
        <v>79</v>
      </c>
      <c r="BJ84">
        <v>49</v>
      </c>
      <c r="BK84">
        <v>11</v>
      </c>
      <c r="BL84">
        <v>423</v>
      </c>
      <c r="BM84">
        <v>397</v>
      </c>
      <c r="BN84" t="s">
        <v>218</v>
      </c>
      <c r="BO84">
        <v>0</v>
      </c>
      <c r="BP84">
        <v>282</v>
      </c>
      <c r="BQ84">
        <f t="shared" si="271"/>
        <v>948</v>
      </c>
      <c r="BR84">
        <f t="shared" si="272"/>
        <v>8.3333333333333329E-2</v>
      </c>
      <c r="BS84">
        <f t="shared" si="273"/>
        <v>5.1687763713080169E-2</v>
      </c>
      <c r="BT84">
        <f t="shared" si="274"/>
        <v>0.44620253164556961</v>
      </c>
      <c r="BU84">
        <f t="shared" si="275"/>
        <v>0.41877637130801687</v>
      </c>
      <c r="BV84" t="s">
        <v>218</v>
      </c>
      <c r="BW84">
        <v>83</v>
      </c>
      <c r="BX84">
        <v>58</v>
      </c>
      <c r="BY84">
        <v>12</v>
      </c>
      <c r="BZ84">
        <v>424</v>
      </c>
      <c r="CA84">
        <v>282</v>
      </c>
      <c r="CB84" t="s">
        <v>218</v>
      </c>
      <c r="CC84">
        <v>0</v>
      </c>
      <c r="CD84">
        <v>186</v>
      </c>
      <c r="CE84">
        <v>1</v>
      </c>
      <c r="CF84">
        <v>11</v>
      </c>
      <c r="CG84">
        <v>145</v>
      </c>
      <c r="CH84">
        <v>61</v>
      </c>
      <c r="CI84">
        <v>450</v>
      </c>
      <c r="CJ84">
        <v>197</v>
      </c>
      <c r="CK84">
        <v>1</v>
      </c>
      <c r="CL84">
        <f t="shared" si="276"/>
        <v>848</v>
      </c>
      <c r="CM84">
        <f t="shared" si="277"/>
        <v>9.7877358490566044E-2</v>
      </c>
      <c r="CN84">
        <f t="shared" si="278"/>
        <v>6.8396226415094338E-2</v>
      </c>
      <c r="CO84">
        <f t="shared" si="279"/>
        <v>0.5</v>
      </c>
      <c r="CP84">
        <f t="shared" si="280"/>
        <v>0.33254716981132076</v>
      </c>
      <c r="CQ84" t="s">
        <v>218</v>
      </c>
      <c r="CR84">
        <f t="shared" si="281"/>
        <v>1.1792452830188679E-3</v>
      </c>
      <c r="CS84">
        <v>71</v>
      </c>
      <c r="CT84">
        <v>40</v>
      </c>
      <c r="CU84">
        <v>10</v>
      </c>
      <c r="CV84">
        <v>380</v>
      </c>
      <c r="CW84">
        <v>246</v>
      </c>
      <c r="CX84" t="s">
        <v>218</v>
      </c>
      <c r="CY84">
        <v>0</v>
      </c>
      <c r="CZ84">
        <v>171</v>
      </c>
      <c r="DA84">
        <v>1</v>
      </c>
      <c r="DB84">
        <v>19</v>
      </c>
      <c r="DC84">
        <v>122</v>
      </c>
      <c r="DD84">
        <v>41</v>
      </c>
      <c r="DE84">
        <v>358</v>
      </c>
      <c r="DF84">
        <v>207</v>
      </c>
      <c r="DG84">
        <v>1</v>
      </c>
      <c r="DH84">
        <f t="shared" si="282"/>
        <v>738</v>
      </c>
      <c r="DI84">
        <f t="shared" si="283"/>
        <v>9.6205962059620592E-2</v>
      </c>
      <c r="DJ84">
        <f t="shared" si="284"/>
        <v>5.4200542005420058E-2</v>
      </c>
      <c r="DK84">
        <f t="shared" si="285"/>
        <v>0.51490514905149054</v>
      </c>
      <c r="DL84">
        <f t="shared" si="286"/>
        <v>0.33333333333333331</v>
      </c>
      <c r="DM84" t="s">
        <v>218</v>
      </c>
      <c r="DN84">
        <f t="shared" si="287"/>
        <v>1.3550135501355014E-3</v>
      </c>
      <c r="DO84">
        <v>60</v>
      </c>
      <c r="DP84">
        <v>55</v>
      </c>
      <c r="DQ84">
        <v>11</v>
      </c>
      <c r="DR84">
        <v>369</v>
      </c>
      <c r="DS84">
        <v>234</v>
      </c>
      <c r="DT84" t="s">
        <v>218</v>
      </c>
      <c r="DU84">
        <v>0</v>
      </c>
      <c r="DV84">
        <v>168</v>
      </c>
      <c r="DW84">
        <v>2</v>
      </c>
      <c r="DX84">
        <v>44</v>
      </c>
      <c r="DY84">
        <v>97</v>
      </c>
      <c r="DZ84">
        <v>58</v>
      </c>
      <c r="EA84">
        <v>391</v>
      </c>
      <c r="EB84">
        <v>157</v>
      </c>
      <c r="EC84">
        <v>0</v>
      </c>
      <c r="ED84">
        <f t="shared" si="288"/>
        <v>720</v>
      </c>
      <c r="EE84">
        <f t="shared" si="289"/>
        <v>8.3333333333333329E-2</v>
      </c>
      <c r="EF84">
        <f t="shared" si="290"/>
        <v>7.6388888888888895E-2</v>
      </c>
      <c r="EG84">
        <f t="shared" si="291"/>
        <v>0.51249999999999996</v>
      </c>
      <c r="EH84">
        <f t="shared" si="292"/>
        <v>0.32500000000000001</v>
      </c>
      <c r="EI84" t="s">
        <v>218</v>
      </c>
      <c r="EJ84">
        <f t="shared" si="293"/>
        <v>2.7777777777777779E-3</v>
      </c>
      <c r="EK84">
        <v>39</v>
      </c>
      <c r="EL84">
        <v>46</v>
      </c>
      <c r="EM84">
        <v>4</v>
      </c>
      <c r="EN84">
        <v>354</v>
      </c>
      <c r="EO84">
        <v>219</v>
      </c>
      <c r="EP84" t="s">
        <v>218</v>
      </c>
      <c r="EQ84">
        <v>0</v>
      </c>
      <c r="ER84">
        <v>165</v>
      </c>
      <c r="ES84">
        <v>1</v>
      </c>
      <c r="EU84">
        <v>63</v>
      </c>
      <c r="EV84">
        <v>42</v>
      </c>
      <c r="EW84">
        <v>368</v>
      </c>
      <c r="EX84">
        <v>157</v>
      </c>
      <c r="EY84">
        <v>0</v>
      </c>
      <c r="EZ84">
        <f t="shared" si="294"/>
        <v>659</v>
      </c>
      <c r="FA84">
        <f t="shared" si="295"/>
        <v>5.9180576631259481E-2</v>
      </c>
      <c r="FB84">
        <f t="shared" si="296"/>
        <v>6.9802731411229141E-2</v>
      </c>
      <c r="FC84">
        <f t="shared" si="297"/>
        <v>0.53717754172989374</v>
      </c>
      <c r="FD84">
        <f t="shared" si="298"/>
        <v>0.33232169954476481</v>
      </c>
      <c r="FE84" t="s">
        <v>218</v>
      </c>
      <c r="FF84">
        <f t="shared" si="299"/>
        <v>1.5174506828528073E-3</v>
      </c>
      <c r="FG84">
        <v>66</v>
      </c>
      <c r="FH84">
        <v>86</v>
      </c>
      <c r="FI84">
        <v>2.4400000000000002E-2</v>
      </c>
      <c r="FJ84">
        <v>61537</v>
      </c>
      <c r="FK84">
        <v>0.16969999999999999</v>
      </c>
      <c r="FL84">
        <v>0.85599999999999998</v>
      </c>
      <c r="FM84">
        <v>0.15329999999999999</v>
      </c>
      <c r="FN84">
        <v>0.1153</v>
      </c>
      <c r="FO84">
        <v>0.1943</v>
      </c>
      <c r="FP84">
        <v>0</v>
      </c>
      <c r="FQ84">
        <v>0</v>
      </c>
      <c r="FR84">
        <v>0</v>
      </c>
      <c r="FS84">
        <v>0</v>
      </c>
      <c r="FT84" t="s">
        <v>218</v>
      </c>
      <c r="FU84">
        <v>0</v>
      </c>
      <c r="FV84">
        <f t="shared" si="234"/>
        <v>0</v>
      </c>
      <c r="FW84" s="12" t="e">
        <f t="shared" si="235"/>
        <v>#DIV/0!</v>
      </c>
      <c r="FX84" s="12" t="e">
        <f t="shared" si="236"/>
        <v>#DIV/0!</v>
      </c>
      <c r="FY84" s="12" t="e">
        <f t="shared" si="237"/>
        <v>#DIV/0!</v>
      </c>
      <c r="FZ84" s="12" t="e">
        <f t="shared" si="238"/>
        <v>#DIV/0!</v>
      </c>
      <c r="GA84" t="s">
        <v>218</v>
      </c>
      <c r="GB84" s="12" t="e">
        <f t="shared" si="239"/>
        <v>#DIV/0!</v>
      </c>
      <c r="GC84">
        <v>0</v>
      </c>
      <c r="GD84">
        <v>0</v>
      </c>
      <c r="GE84">
        <v>0</v>
      </c>
      <c r="GF84">
        <v>0</v>
      </c>
      <c r="GG84" t="s">
        <v>218</v>
      </c>
      <c r="GH84">
        <v>0</v>
      </c>
      <c r="GI84">
        <f t="shared" si="240"/>
        <v>0</v>
      </c>
      <c r="GJ84" t="e">
        <f t="shared" si="241"/>
        <v>#DIV/0!</v>
      </c>
      <c r="GK84" t="e">
        <f t="shared" si="242"/>
        <v>#DIV/0!</v>
      </c>
      <c r="GL84" t="e">
        <f t="shared" si="243"/>
        <v>#DIV/0!</v>
      </c>
      <c r="GM84" t="e">
        <f t="shared" si="244"/>
        <v>#DIV/0!</v>
      </c>
      <c r="GN84" t="s">
        <v>218</v>
      </c>
      <c r="GO84" t="e">
        <f t="shared" si="245"/>
        <v>#DIV/0!</v>
      </c>
      <c r="GP84">
        <v>0</v>
      </c>
      <c r="GQ84">
        <v>0</v>
      </c>
      <c r="GR84">
        <v>0</v>
      </c>
      <c r="GS84">
        <v>0</v>
      </c>
      <c r="GT84" t="s">
        <v>218</v>
      </c>
      <c r="GU84">
        <v>0</v>
      </c>
      <c r="GV84">
        <f t="shared" si="246"/>
        <v>0</v>
      </c>
      <c r="GW84" t="e">
        <f t="shared" si="247"/>
        <v>#DIV/0!</v>
      </c>
      <c r="GX84" t="e">
        <f t="shared" si="248"/>
        <v>#DIV/0!</v>
      </c>
      <c r="GY84" t="e">
        <f t="shared" si="249"/>
        <v>#DIV/0!</v>
      </c>
      <c r="GZ84" t="e">
        <f t="shared" si="250"/>
        <v>#DIV/0!</v>
      </c>
      <c r="HA84" t="s">
        <v>218</v>
      </c>
      <c r="HB84" t="e">
        <f t="shared" si="251"/>
        <v>#DIV/0!</v>
      </c>
    </row>
    <row r="85" spans="1:210">
      <c r="A85" t="s">
        <v>405</v>
      </c>
      <c r="B85" t="s">
        <v>257</v>
      </c>
      <c r="C85" t="s">
        <v>406</v>
      </c>
      <c r="D85" t="s">
        <v>232</v>
      </c>
      <c r="E85" t="s">
        <v>233</v>
      </c>
      <c r="F85">
        <v>34</v>
      </c>
      <c r="G85">
        <v>70</v>
      </c>
      <c r="H85">
        <v>58</v>
      </c>
      <c r="I85">
        <v>684</v>
      </c>
      <c r="J85">
        <v>310</v>
      </c>
      <c r="K85">
        <v>0</v>
      </c>
      <c r="L85">
        <v>208</v>
      </c>
      <c r="M85">
        <f t="shared" si="233"/>
        <v>1098</v>
      </c>
      <c r="N85">
        <f t="shared" si="252"/>
        <v>3.0965391621129327E-2</v>
      </c>
      <c r="O85">
        <f t="shared" si="253"/>
        <v>6.3752276867030971E-2</v>
      </c>
      <c r="P85">
        <f t="shared" si="254"/>
        <v>0.62295081967213117</v>
      </c>
      <c r="Q85">
        <f t="shared" si="255"/>
        <v>0.28233151183970856</v>
      </c>
      <c r="R85">
        <f>K85/$M85</f>
        <v>0</v>
      </c>
      <c r="S85">
        <v>47</v>
      </c>
      <c r="T85">
        <v>100</v>
      </c>
      <c r="U85">
        <v>66</v>
      </c>
      <c r="V85">
        <v>567</v>
      </c>
      <c r="W85">
        <v>239</v>
      </c>
      <c r="X85">
        <v>0</v>
      </c>
      <c r="Y85">
        <v>0</v>
      </c>
      <c r="Z85">
        <v>150</v>
      </c>
      <c r="AA85">
        <f t="shared" si="256"/>
        <v>953</v>
      </c>
      <c r="AB85">
        <f t="shared" si="257"/>
        <v>4.9317943336831059E-2</v>
      </c>
      <c r="AC85">
        <f t="shared" si="258"/>
        <v>0.1049317943336831</v>
      </c>
      <c r="AD85">
        <f t="shared" si="259"/>
        <v>0.59496327387198322</v>
      </c>
      <c r="AE85">
        <f t="shared" si="260"/>
        <v>0.25078698845750264</v>
      </c>
      <c r="AF85">
        <f>X85/$AA85</f>
        <v>0</v>
      </c>
      <c r="AG85">
        <v>89</v>
      </c>
      <c r="AH85">
        <v>119</v>
      </c>
      <c r="AI85">
        <v>22</v>
      </c>
      <c r="AJ85">
        <v>628</v>
      </c>
      <c r="AK85">
        <v>532</v>
      </c>
      <c r="AL85">
        <v>197</v>
      </c>
      <c r="AM85">
        <v>137</v>
      </c>
      <c r="AN85">
        <v>356</v>
      </c>
      <c r="AO85">
        <f t="shared" si="261"/>
        <v>1565</v>
      </c>
      <c r="AP85">
        <f t="shared" si="262"/>
        <v>5.6869009584664537E-2</v>
      </c>
      <c r="AQ85">
        <f t="shared" si="263"/>
        <v>7.6038338658146964E-2</v>
      </c>
      <c r="AR85">
        <f t="shared" si="264"/>
        <v>0.40127795527156551</v>
      </c>
      <c r="AS85">
        <f t="shared" si="265"/>
        <v>0.33993610223642173</v>
      </c>
      <c r="AT85">
        <f>AL85/$AO85</f>
        <v>0.12587859424920128</v>
      </c>
      <c r="AU85">
        <v>126</v>
      </c>
      <c r="AV85">
        <v>105</v>
      </c>
      <c r="AW85">
        <v>42</v>
      </c>
      <c r="AX85">
        <v>722</v>
      </c>
      <c r="AY85">
        <v>847</v>
      </c>
      <c r="AZ85">
        <v>241</v>
      </c>
      <c r="BA85">
        <v>289</v>
      </c>
      <c r="BB85">
        <v>539</v>
      </c>
      <c r="BC85">
        <f t="shared" si="266"/>
        <v>2041</v>
      </c>
      <c r="BD85">
        <f t="shared" si="267"/>
        <v>6.1734443900048994E-2</v>
      </c>
      <c r="BE85">
        <f t="shared" si="268"/>
        <v>5.1445369916707499E-2</v>
      </c>
      <c r="BF85">
        <f t="shared" si="269"/>
        <v>0.35374816266536013</v>
      </c>
      <c r="BG85">
        <f t="shared" si="270"/>
        <v>0.41499265066144048</v>
      </c>
      <c r="BH85">
        <f>AZ85/$BC85</f>
        <v>0.11807937285644292</v>
      </c>
      <c r="BI85">
        <v>75</v>
      </c>
      <c r="BJ85">
        <v>24</v>
      </c>
      <c r="BK85">
        <v>0</v>
      </c>
      <c r="BL85">
        <v>530</v>
      </c>
      <c r="BM85">
        <v>716</v>
      </c>
      <c r="BN85">
        <v>236</v>
      </c>
      <c r="BO85">
        <v>350</v>
      </c>
      <c r="BP85">
        <v>495</v>
      </c>
      <c r="BQ85">
        <f t="shared" si="271"/>
        <v>1581</v>
      </c>
      <c r="BR85">
        <f t="shared" si="272"/>
        <v>4.743833017077799E-2</v>
      </c>
      <c r="BS85">
        <f t="shared" si="273"/>
        <v>1.5180265654648957E-2</v>
      </c>
      <c r="BT85">
        <f t="shared" si="274"/>
        <v>0.33523086654016443</v>
      </c>
      <c r="BU85">
        <f t="shared" si="275"/>
        <v>0.45287792536369387</v>
      </c>
      <c r="BV85">
        <f>BN85/$BQ85</f>
        <v>0.14927261227071473</v>
      </c>
      <c r="BW85">
        <v>56</v>
      </c>
      <c r="BX85">
        <v>39</v>
      </c>
      <c r="BY85">
        <v>2</v>
      </c>
      <c r="BZ85">
        <v>534</v>
      </c>
      <c r="CA85">
        <v>554</v>
      </c>
      <c r="CB85">
        <v>158</v>
      </c>
      <c r="CC85">
        <v>190</v>
      </c>
      <c r="CD85">
        <v>465</v>
      </c>
      <c r="CE85">
        <v>4</v>
      </c>
      <c r="CF85">
        <v>14</v>
      </c>
      <c r="CG85">
        <v>88</v>
      </c>
      <c r="CH85">
        <v>37</v>
      </c>
      <c r="CI85">
        <v>478</v>
      </c>
      <c r="CJ85">
        <v>563</v>
      </c>
      <c r="CK85">
        <v>4</v>
      </c>
      <c r="CL85">
        <f t="shared" si="276"/>
        <v>1345</v>
      </c>
      <c r="CM85">
        <f t="shared" si="277"/>
        <v>4.1635687732342004E-2</v>
      </c>
      <c r="CN85">
        <f t="shared" si="278"/>
        <v>2.8996282527881039E-2</v>
      </c>
      <c r="CO85">
        <f t="shared" si="279"/>
        <v>0.39702602230483269</v>
      </c>
      <c r="CP85">
        <f t="shared" si="280"/>
        <v>0.41189591078066917</v>
      </c>
      <c r="CQ85">
        <f>CB85/$CL85</f>
        <v>0.11747211895910781</v>
      </c>
      <c r="CR85">
        <f t="shared" si="281"/>
        <v>2.9739776951672862E-3</v>
      </c>
      <c r="CS85">
        <v>47</v>
      </c>
      <c r="CT85">
        <v>27</v>
      </c>
      <c r="CU85">
        <v>1</v>
      </c>
      <c r="CV85">
        <v>363</v>
      </c>
      <c r="CW85">
        <v>539</v>
      </c>
      <c r="CX85">
        <v>170</v>
      </c>
      <c r="CY85">
        <v>181</v>
      </c>
      <c r="CZ85">
        <v>433</v>
      </c>
      <c r="DA85">
        <v>0</v>
      </c>
      <c r="DB85">
        <v>19</v>
      </c>
      <c r="DC85">
        <v>75</v>
      </c>
      <c r="DD85">
        <v>28</v>
      </c>
      <c r="DE85">
        <v>338</v>
      </c>
      <c r="DF85">
        <v>552</v>
      </c>
      <c r="DG85">
        <v>0</v>
      </c>
      <c r="DH85">
        <f t="shared" si="282"/>
        <v>1146</v>
      </c>
      <c r="DI85">
        <f t="shared" si="283"/>
        <v>4.1012216404886559E-2</v>
      </c>
      <c r="DJ85">
        <f t="shared" si="284"/>
        <v>2.356020942408377E-2</v>
      </c>
      <c r="DK85">
        <f t="shared" si="285"/>
        <v>0.31675392670157065</v>
      </c>
      <c r="DL85">
        <f t="shared" si="286"/>
        <v>0.47033158813263526</v>
      </c>
      <c r="DM85">
        <f>CX85/$DH85</f>
        <v>0.14834205933682373</v>
      </c>
      <c r="DN85">
        <f t="shared" si="287"/>
        <v>0</v>
      </c>
      <c r="DO85">
        <v>66</v>
      </c>
      <c r="DP85">
        <v>43</v>
      </c>
      <c r="DQ85">
        <v>10</v>
      </c>
      <c r="DR85">
        <v>398</v>
      </c>
      <c r="DS85">
        <v>520</v>
      </c>
      <c r="DT85">
        <v>160</v>
      </c>
      <c r="DU85">
        <v>176</v>
      </c>
      <c r="DV85">
        <v>434</v>
      </c>
      <c r="DW85">
        <v>2</v>
      </c>
      <c r="DX85">
        <v>12</v>
      </c>
      <c r="DY85">
        <v>98</v>
      </c>
      <c r="DZ85">
        <v>42</v>
      </c>
      <c r="EA85">
        <v>363</v>
      </c>
      <c r="EB85">
        <v>526</v>
      </c>
      <c r="EC85">
        <v>2</v>
      </c>
      <c r="ED85">
        <f t="shared" si="288"/>
        <v>1189</v>
      </c>
      <c r="EE85">
        <f t="shared" si="289"/>
        <v>5.5508830950378472E-2</v>
      </c>
      <c r="EF85">
        <f t="shared" si="290"/>
        <v>3.6164844407064758E-2</v>
      </c>
      <c r="EG85">
        <f t="shared" si="291"/>
        <v>0.3347350714886459</v>
      </c>
      <c r="EH85">
        <f t="shared" si="292"/>
        <v>0.43734230445752731</v>
      </c>
      <c r="EI85">
        <f>DT85/$ED85</f>
        <v>0.13456686291000841</v>
      </c>
      <c r="EJ85">
        <f t="shared" si="293"/>
        <v>1.6820857863751051E-3</v>
      </c>
      <c r="EK85">
        <v>56</v>
      </c>
      <c r="EL85">
        <v>37</v>
      </c>
      <c r="EM85">
        <v>4</v>
      </c>
      <c r="EN85">
        <v>444</v>
      </c>
      <c r="EO85">
        <v>772</v>
      </c>
      <c r="EP85">
        <v>152</v>
      </c>
      <c r="EQ85">
        <v>311</v>
      </c>
      <c r="ER85">
        <v>564</v>
      </c>
      <c r="ES85">
        <v>2</v>
      </c>
      <c r="EU85">
        <v>108</v>
      </c>
      <c r="EV85">
        <v>33</v>
      </c>
      <c r="EW85">
        <v>425</v>
      </c>
      <c r="EX85">
        <v>647</v>
      </c>
      <c r="EY85">
        <v>2</v>
      </c>
      <c r="EZ85">
        <f t="shared" si="294"/>
        <v>1463</v>
      </c>
      <c r="FA85">
        <f t="shared" si="295"/>
        <v>3.8277511961722487E-2</v>
      </c>
      <c r="FB85">
        <f t="shared" si="296"/>
        <v>2.5290498974709502E-2</v>
      </c>
      <c r="FC85">
        <f t="shared" si="297"/>
        <v>0.30348598769651403</v>
      </c>
      <c r="FD85">
        <f t="shared" si="298"/>
        <v>0.5276828434723172</v>
      </c>
      <c r="FE85">
        <f>EP85/$EZ85</f>
        <v>0.1038961038961039</v>
      </c>
      <c r="FF85">
        <f t="shared" si="299"/>
        <v>1.3670539986329461E-3</v>
      </c>
      <c r="FG85">
        <v>36.9</v>
      </c>
      <c r="FH85">
        <v>55</v>
      </c>
      <c r="FI85">
        <v>2.24E-2</v>
      </c>
      <c r="FJ85">
        <v>78397</v>
      </c>
      <c r="FK85">
        <v>7.9500000000000001E-2</v>
      </c>
      <c r="FL85">
        <v>0.90449999999999997</v>
      </c>
      <c r="FM85">
        <v>0.20910000000000001</v>
      </c>
      <c r="FN85">
        <v>0.1701</v>
      </c>
      <c r="FO85">
        <v>0.23280000000000001</v>
      </c>
      <c r="FP85">
        <v>104</v>
      </c>
      <c r="FQ85">
        <v>66</v>
      </c>
      <c r="FR85">
        <v>520</v>
      </c>
      <c r="FS85">
        <v>921</v>
      </c>
      <c r="FT85">
        <v>215</v>
      </c>
      <c r="FU85">
        <v>52</v>
      </c>
      <c r="FV85">
        <f t="shared" si="234"/>
        <v>1878</v>
      </c>
      <c r="FW85" s="12">
        <f t="shared" si="235"/>
        <v>5.5378061767838126E-2</v>
      </c>
      <c r="FX85" s="12">
        <f t="shared" si="236"/>
        <v>3.5143769968051117E-2</v>
      </c>
      <c r="FY85" s="12">
        <f t="shared" si="237"/>
        <v>0.27689030883919064</v>
      </c>
      <c r="FZ85" s="12">
        <f t="shared" si="238"/>
        <v>0.49041533546325877</v>
      </c>
      <c r="GA85" s="12">
        <f>FT85/FV85</f>
        <v>0.11448349307774228</v>
      </c>
      <c r="GB85" s="12">
        <f t="shared" si="239"/>
        <v>2.7689030883919063E-2</v>
      </c>
      <c r="GC85">
        <v>68</v>
      </c>
      <c r="GD85">
        <v>64</v>
      </c>
      <c r="GE85">
        <v>542</v>
      </c>
      <c r="GF85">
        <v>946</v>
      </c>
      <c r="GG85">
        <v>215</v>
      </c>
      <c r="GH85">
        <v>83</v>
      </c>
      <c r="GI85">
        <f t="shared" si="240"/>
        <v>1918</v>
      </c>
      <c r="GJ85">
        <f t="shared" si="241"/>
        <v>3.5453597497393116E-2</v>
      </c>
      <c r="GK85">
        <f t="shared" si="242"/>
        <v>3.3368091762252347E-2</v>
      </c>
      <c r="GL85">
        <f t="shared" si="243"/>
        <v>0.28258602711157454</v>
      </c>
      <c r="GM85">
        <f t="shared" si="244"/>
        <v>0.4932221063607925</v>
      </c>
      <c r="GN85">
        <f>GG85/$GI85</f>
        <v>0.11209593326381648</v>
      </c>
      <c r="GO85">
        <f t="shared" si="245"/>
        <v>4.3274244004171014E-2</v>
      </c>
      <c r="GP85">
        <v>140</v>
      </c>
      <c r="GQ85">
        <v>68</v>
      </c>
      <c r="GR85">
        <v>498</v>
      </c>
      <c r="GS85">
        <v>896</v>
      </c>
      <c r="GT85">
        <v>215</v>
      </c>
      <c r="GU85">
        <v>20</v>
      </c>
      <c r="GV85">
        <f t="shared" si="246"/>
        <v>1837</v>
      </c>
      <c r="GW85">
        <f t="shared" si="247"/>
        <v>7.621121393576484E-2</v>
      </c>
      <c r="GX85">
        <f t="shared" si="248"/>
        <v>3.7016875340228635E-2</v>
      </c>
      <c r="GY85">
        <f t="shared" si="249"/>
        <v>0.27109417528579205</v>
      </c>
      <c r="GZ85">
        <f t="shared" si="250"/>
        <v>0.48775176918889496</v>
      </c>
      <c r="HA85">
        <f>GT85/$GV85</f>
        <v>0.11703864997278171</v>
      </c>
      <c r="HB85">
        <f t="shared" si="251"/>
        <v>1.0887316276537834E-2</v>
      </c>
    </row>
    <row r="86" spans="1:210">
      <c r="A86" t="s">
        <v>407</v>
      </c>
      <c r="B86" t="s">
        <v>214</v>
      </c>
      <c r="C86" t="s">
        <v>408</v>
      </c>
      <c r="D86" t="s">
        <v>236</v>
      </c>
      <c r="E86" t="s">
        <v>236</v>
      </c>
      <c r="F86">
        <v>4</v>
      </c>
      <c r="G86">
        <v>4</v>
      </c>
      <c r="H86">
        <v>4</v>
      </c>
      <c r="I86">
        <v>76</v>
      </c>
      <c r="J86">
        <v>59</v>
      </c>
      <c r="K86" t="s">
        <v>218</v>
      </c>
      <c r="L86">
        <v>60</v>
      </c>
      <c r="M86">
        <f t="shared" si="233"/>
        <v>143</v>
      </c>
      <c r="N86">
        <f t="shared" si="252"/>
        <v>2.7972027972027972E-2</v>
      </c>
      <c r="O86">
        <f t="shared" si="253"/>
        <v>2.7972027972027972E-2</v>
      </c>
      <c r="P86">
        <f t="shared" si="254"/>
        <v>0.53146853146853146</v>
      </c>
      <c r="Q86">
        <f t="shared" si="255"/>
        <v>0.41258741258741261</v>
      </c>
      <c r="R86" t="s">
        <v>218</v>
      </c>
      <c r="S86">
        <v>5</v>
      </c>
      <c r="T86">
        <v>4</v>
      </c>
      <c r="U86">
        <v>4</v>
      </c>
      <c r="V86">
        <v>138</v>
      </c>
      <c r="W86">
        <v>130</v>
      </c>
      <c r="X86" t="s">
        <v>218</v>
      </c>
      <c r="Y86">
        <v>0</v>
      </c>
      <c r="Z86">
        <v>90</v>
      </c>
      <c r="AA86">
        <f t="shared" si="256"/>
        <v>277</v>
      </c>
      <c r="AB86">
        <f t="shared" si="257"/>
        <v>1.8050541516245487E-2</v>
      </c>
      <c r="AC86">
        <f t="shared" si="258"/>
        <v>1.444043321299639E-2</v>
      </c>
      <c r="AD86">
        <f t="shared" si="259"/>
        <v>0.49819494584837543</v>
      </c>
      <c r="AE86">
        <f t="shared" si="260"/>
        <v>0.46931407942238268</v>
      </c>
      <c r="AF86" t="s">
        <v>218</v>
      </c>
      <c r="AG86">
        <v>1</v>
      </c>
      <c r="AH86">
        <v>1</v>
      </c>
      <c r="AI86">
        <v>1</v>
      </c>
      <c r="AJ86">
        <v>105</v>
      </c>
      <c r="AK86">
        <v>130</v>
      </c>
      <c r="AL86" t="s">
        <v>218</v>
      </c>
      <c r="AM86">
        <v>0</v>
      </c>
      <c r="AN86">
        <v>144</v>
      </c>
      <c r="AO86">
        <f t="shared" si="261"/>
        <v>237</v>
      </c>
      <c r="AP86">
        <f t="shared" si="262"/>
        <v>4.2194092827004216E-3</v>
      </c>
      <c r="AQ86">
        <f t="shared" si="263"/>
        <v>4.2194092827004216E-3</v>
      </c>
      <c r="AR86">
        <f t="shared" si="264"/>
        <v>0.44303797468354428</v>
      </c>
      <c r="AS86">
        <f t="shared" si="265"/>
        <v>0.54852320675105481</v>
      </c>
      <c r="AT86" t="s">
        <v>218</v>
      </c>
      <c r="AU86">
        <v>9</v>
      </c>
      <c r="AV86">
        <v>5</v>
      </c>
      <c r="AW86">
        <v>4</v>
      </c>
      <c r="AX86">
        <v>176</v>
      </c>
      <c r="AY86">
        <v>226</v>
      </c>
      <c r="AZ86" t="s">
        <v>218</v>
      </c>
      <c r="BA86">
        <v>0</v>
      </c>
      <c r="BB86">
        <v>263</v>
      </c>
      <c r="BC86">
        <f t="shared" si="266"/>
        <v>416</v>
      </c>
      <c r="BD86">
        <f t="shared" si="267"/>
        <v>2.1634615384615384E-2</v>
      </c>
      <c r="BE86">
        <f t="shared" si="268"/>
        <v>1.201923076923077E-2</v>
      </c>
      <c r="BF86">
        <f t="shared" si="269"/>
        <v>0.42307692307692307</v>
      </c>
      <c r="BG86">
        <f t="shared" si="270"/>
        <v>0.54326923076923073</v>
      </c>
      <c r="BH86" t="s">
        <v>218</v>
      </c>
      <c r="BI86">
        <v>1</v>
      </c>
      <c r="BJ86">
        <v>2</v>
      </c>
      <c r="BK86">
        <v>2</v>
      </c>
      <c r="BL86">
        <v>181</v>
      </c>
      <c r="BM86">
        <v>270</v>
      </c>
      <c r="BN86" t="s">
        <v>218</v>
      </c>
      <c r="BO86">
        <v>0</v>
      </c>
      <c r="BP86">
        <v>305</v>
      </c>
      <c r="BQ86">
        <f t="shared" si="271"/>
        <v>454</v>
      </c>
      <c r="BR86">
        <f t="shared" si="272"/>
        <v>2.2026431718061676E-3</v>
      </c>
      <c r="BS86">
        <f t="shared" si="273"/>
        <v>4.4052863436123352E-3</v>
      </c>
      <c r="BT86">
        <f t="shared" si="274"/>
        <v>0.39867841409691629</v>
      </c>
      <c r="BU86">
        <f t="shared" si="275"/>
        <v>0.59471365638766516</v>
      </c>
      <c r="BV86" t="s">
        <v>218</v>
      </c>
      <c r="BW86">
        <v>2</v>
      </c>
      <c r="BX86">
        <v>2</v>
      </c>
      <c r="BY86">
        <v>0</v>
      </c>
      <c r="BZ86">
        <v>168</v>
      </c>
      <c r="CA86">
        <v>216</v>
      </c>
      <c r="CB86" t="s">
        <v>218</v>
      </c>
      <c r="CC86">
        <v>0</v>
      </c>
      <c r="CD86">
        <v>213</v>
      </c>
      <c r="CE86">
        <v>2</v>
      </c>
      <c r="CF86">
        <v>43</v>
      </c>
      <c r="CG86">
        <v>4</v>
      </c>
      <c r="CH86">
        <v>2</v>
      </c>
      <c r="CI86">
        <v>185</v>
      </c>
      <c r="CJ86">
        <v>189</v>
      </c>
      <c r="CK86">
        <v>12</v>
      </c>
      <c r="CL86">
        <f t="shared" si="276"/>
        <v>390</v>
      </c>
      <c r="CM86">
        <f t="shared" si="277"/>
        <v>5.1282051282051282E-3</v>
      </c>
      <c r="CN86">
        <f t="shared" si="278"/>
        <v>5.1282051282051282E-3</v>
      </c>
      <c r="CO86">
        <f t="shared" si="279"/>
        <v>0.43076923076923079</v>
      </c>
      <c r="CP86">
        <f t="shared" si="280"/>
        <v>0.55384615384615388</v>
      </c>
      <c r="CQ86" t="s">
        <v>218</v>
      </c>
      <c r="CR86">
        <f t="shared" si="281"/>
        <v>5.1282051282051282E-3</v>
      </c>
      <c r="CS86">
        <v>19</v>
      </c>
      <c r="CT86">
        <v>2</v>
      </c>
      <c r="CU86">
        <v>2</v>
      </c>
      <c r="CV86">
        <v>27</v>
      </c>
      <c r="CW86">
        <v>385</v>
      </c>
      <c r="CX86" t="s">
        <v>218</v>
      </c>
      <c r="CY86">
        <v>0</v>
      </c>
      <c r="CZ86">
        <v>379</v>
      </c>
      <c r="DA86">
        <v>5</v>
      </c>
      <c r="DB86">
        <v>27</v>
      </c>
      <c r="DC86">
        <v>30</v>
      </c>
      <c r="DD86">
        <v>1</v>
      </c>
      <c r="DE86">
        <v>34</v>
      </c>
      <c r="DF86">
        <v>375</v>
      </c>
      <c r="DG86">
        <v>11</v>
      </c>
      <c r="DH86">
        <f t="shared" si="282"/>
        <v>438</v>
      </c>
      <c r="DI86">
        <f t="shared" si="283"/>
        <v>4.3378995433789952E-2</v>
      </c>
      <c r="DJ86">
        <f t="shared" si="284"/>
        <v>4.5662100456621002E-3</v>
      </c>
      <c r="DK86">
        <f t="shared" si="285"/>
        <v>6.1643835616438353E-2</v>
      </c>
      <c r="DL86">
        <f t="shared" si="286"/>
        <v>0.87899543378995437</v>
      </c>
      <c r="DM86" t="s">
        <v>218</v>
      </c>
      <c r="DN86">
        <f t="shared" si="287"/>
        <v>1.1415525114155251E-2</v>
      </c>
      <c r="DO86">
        <v>7</v>
      </c>
      <c r="DP86">
        <v>3</v>
      </c>
      <c r="DQ86">
        <v>3</v>
      </c>
      <c r="DR86">
        <v>1</v>
      </c>
      <c r="DS86">
        <v>426</v>
      </c>
      <c r="DT86" t="s">
        <v>218</v>
      </c>
      <c r="DU86">
        <v>0</v>
      </c>
      <c r="DV86">
        <v>396</v>
      </c>
      <c r="DW86">
        <v>5</v>
      </c>
      <c r="DX86">
        <v>1</v>
      </c>
      <c r="DY86">
        <v>16</v>
      </c>
      <c r="DZ86">
        <v>2</v>
      </c>
      <c r="EA86">
        <v>1</v>
      </c>
      <c r="EB86">
        <v>396</v>
      </c>
      <c r="EC86">
        <v>5</v>
      </c>
      <c r="ED86">
        <f t="shared" si="288"/>
        <v>442</v>
      </c>
      <c r="EE86">
        <f t="shared" si="289"/>
        <v>1.5837104072398189E-2</v>
      </c>
      <c r="EF86">
        <f t="shared" si="290"/>
        <v>6.7873303167420816E-3</v>
      </c>
      <c r="EG86">
        <f t="shared" si="291"/>
        <v>2.2624434389140274E-3</v>
      </c>
      <c r="EH86">
        <f t="shared" si="292"/>
        <v>0.96380090497737558</v>
      </c>
      <c r="EI86" t="s">
        <v>218</v>
      </c>
      <c r="EJ86">
        <f t="shared" si="293"/>
        <v>1.1312217194570135E-2</v>
      </c>
      <c r="EK86">
        <v>0</v>
      </c>
      <c r="EL86">
        <v>2</v>
      </c>
      <c r="EM86">
        <v>2</v>
      </c>
      <c r="EN86">
        <v>14</v>
      </c>
      <c r="EO86">
        <v>127</v>
      </c>
      <c r="EP86" t="s">
        <v>218</v>
      </c>
      <c r="EQ86">
        <v>0</v>
      </c>
      <c r="ER86">
        <v>122</v>
      </c>
      <c r="ES86">
        <v>3</v>
      </c>
      <c r="EU86">
        <v>2</v>
      </c>
      <c r="EV86">
        <v>2</v>
      </c>
      <c r="EW86">
        <v>21</v>
      </c>
      <c r="EX86">
        <v>106</v>
      </c>
      <c r="EY86">
        <v>5</v>
      </c>
      <c r="EZ86">
        <f t="shared" si="294"/>
        <v>146</v>
      </c>
      <c r="FA86">
        <f t="shared" si="295"/>
        <v>0</v>
      </c>
      <c r="FB86">
        <f t="shared" si="296"/>
        <v>1.3698630136986301E-2</v>
      </c>
      <c r="FC86">
        <f t="shared" si="297"/>
        <v>9.5890410958904104E-2</v>
      </c>
      <c r="FD86">
        <f t="shared" si="298"/>
        <v>0.86986301369863017</v>
      </c>
      <c r="FE86" t="s">
        <v>218</v>
      </c>
      <c r="FF86">
        <f t="shared" si="299"/>
        <v>2.0547945205479451E-2</v>
      </c>
      <c r="FG86">
        <v>29.6</v>
      </c>
      <c r="FH86">
        <v>50</v>
      </c>
      <c r="FI86">
        <v>1.5100000000000001E-2</v>
      </c>
      <c r="FJ86">
        <v>105836</v>
      </c>
      <c r="FK86">
        <v>5.4300000000000001E-2</v>
      </c>
      <c r="FL86">
        <v>0.92630000000000001</v>
      </c>
      <c r="FM86">
        <v>0.19389999999999999</v>
      </c>
      <c r="FN86">
        <v>0.1885</v>
      </c>
      <c r="FO86">
        <v>0.24429999999999999</v>
      </c>
      <c r="FP86">
        <v>9</v>
      </c>
      <c r="FQ86">
        <v>1</v>
      </c>
      <c r="FR86">
        <v>0</v>
      </c>
      <c r="FS86">
        <v>112</v>
      </c>
      <c r="FT86" t="s">
        <v>218</v>
      </c>
      <c r="FU86">
        <v>2</v>
      </c>
      <c r="FV86">
        <f t="shared" si="234"/>
        <v>124</v>
      </c>
      <c r="FW86" s="12">
        <f t="shared" si="235"/>
        <v>7.2580645161290328E-2</v>
      </c>
      <c r="FX86" s="12">
        <f t="shared" si="236"/>
        <v>8.0645161290322578E-3</v>
      </c>
      <c r="FY86" s="12">
        <f t="shared" si="237"/>
        <v>0</v>
      </c>
      <c r="FZ86" s="12">
        <f t="shared" si="238"/>
        <v>0.90322580645161288</v>
      </c>
      <c r="GA86" t="s">
        <v>218</v>
      </c>
      <c r="GB86" s="12">
        <f t="shared" si="239"/>
        <v>1.6129032258064516E-2</v>
      </c>
      <c r="GC86">
        <v>16</v>
      </c>
      <c r="GD86">
        <v>1</v>
      </c>
      <c r="GE86">
        <v>0</v>
      </c>
      <c r="GF86">
        <v>113</v>
      </c>
      <c r="GG86" t="s">
        <v>218</v>
      </c>
      <c r="GH86">
        <v>1</v>
      </c>
      <c r="GI86">
        <f t="shared" si="240"/>
        <v>131</v>
      </c>
      <c r="GJ86">
        <f t="shared" si="241"/>
        <v>0.12213740458015267</v>
      </c>
      <c r="GK86">
        <f t="shared" si="242"/>
        <v>7.6335877862595417E-3</v>
      </c>
      <c r="GL86">
        <f t="shared" si="243"/>
        <v>0</v>
      </c>
      <c r="GM86">
        <f t="shared" si="244"/>
        <v>0.86259541984732824</v>
      </c>
      <c r="GN86" t="s">
        <v>218</v>
      </c>
      <c r="GO86">
        <f t="shared" si="245"/>
        <v>7.6335877862595417E-3</v>
      </c>
      <c r="GP86">
        <v>2</v>
      </c>
      <c r="GQ86">
        <v>1</v>
      </c>
      <c r="GR86">
        <v>0</v>
      </c>
      <c r="GS86">
        <v>111</v>
      </c>
      <c r="GT86" t="s">
        <v>218</v>
      </c>
      <c r="GU86">
        <v>2</v>
      </c>
      <c r="GV86">
        <f t="shared" si="246"/>
        <v>116</v>
      </c>
      <c r="GW86">
        <f t="shared" si="247"/>
        <v>1.7241379310344827E-2</v>
      </c>
      <c r="GX86">
        <f t="shared" si="248"/>
        <v>8.6206896551724137E-3</v>
      </c>
      <c r="GY86">
        <f t="shared" si="249"/>
        <v>0</v>
      </c>
      <c r="GZ86">
        <f t="shared" si="250"/>
        <v>0.9568965517241379</v>
      </c>
      <c r="HA86" t="s">
        <v>218</v>
      </c>
      <c r="HB86">
        <f t="shared" si="251"/>
        <v>1.7241379310344827E-2</v>
      </c>
    </row>
    <row r="87" spans="1:210">
      <c r="A87" t="s">
        <v>409</v>
      </c>
      <c r="B87" t="s">
        <v>251</v>
      </c>
      <c r="C87" t="s">
        <v>410</v>
      </c>
      <c r="D87" t="s">
        <v>216</v>
      </c>
      <c r="E87" t="s">
        <v>217</v>
      </c>
      <c r="F87">
        <v>67</v>
      </c>
      <c r="G87">
        <v>7</v>
      </c>
      <c r="H87">
        <v>0</v>
      </c>
      <c r="I87">
        <v>542</v>
      </c>
      <c r="J87">
        <v>109</v>
      </c>
      <c r="K87" t="s">
        <v>218</v>
      </c>
      <c r="L87">
        <v>51</v>
      </c>
      <c r="M87">
        <f t="shared" si="233"/>
        <v>725</v>
      </c>
      <c r="N87">
        <f t="shared" si="252"/>
        <v>9.2413793103448272E-2</v>
      </c>
      <c r="O87">
        <f t="shared" si="253"/>
        <v>9.655172413793104E-3</v>
      </c>
      <c r="P87">
        <f t="shared" si="254"/>
        <v>0.74758620689655175</v>
      </c>
      <c r="Q87">
        <f t="shared" si="255"/>
        <v>0.1503448275862069</v>
      </c>
      <c r="R87" t="s">
        <v>218</v>
      </c>
      <c r="S87">
        <v>34</v>
      </c>
      <c r="T87">
        <v>1</v>
      </c>
      <c r="U87">
        <v>0</v>
      </c>
      <c r="V87">
        <v>460</v>
      </c>
      <c r="W87">
        <v>164</v>
      </c>
      <c r="X87" t="s">
        <v>218</v>
      </c>
      <c r="Y87">
        <v>0</v>
      </c>
      <c r="Z87">
        <v>99</v>
      </c>
      <c r="AA87">
        <f t="shared" si="256"/>
        <v>659</v>
      </c>
      <c r="AB87">
        <f t="shared" si="257"/>
        <v>5.1593323216995446E-2</v>
      </c>
      <c r="AC87">
        <f t="shared" si="258"/>
        <v>1.5174506828528073E-3</v>
      </c>
      <c r="AD87">
        <f t="shared" si="259"/>
        <v>0.69802731411229135</v>
      </c>
      <c r="AE87">
        <f t="shared" si="260"/>
        <v>0.2488619119878604</v>
      </c>
      <c r="AF87" t="s">
        <v>218</v>
      </c>
      <c r="AG87">
        <v>28</v>
      </c>
      <c r="AH87">
        <v>5</v>
      </c>
      <c r="AI87">
        <v>0</v>
      </c>
      <c r="AJ87">
        <v>284</v>
      </c>
      <c r="AK87">
        <v>91</v>
      </c>
      <c r="AL87" t="s">
        <v>218</v>
      </c>
      <c r="AM87">
        <v>0</v>
      </c>
      <c r="AN87">
        <v>48</v>
      </c>
      <c r="AO87">
        <f t="shared" si="261"/>
        <v>408</v>
      </c>
      <c r="AP87">
        <f t="shared" si="262"/>
        <v>6.8627450980392163E-2</v>
      </c>
      <c r="AQ87">
        <f t="shared" si="263"/>
        <v>1.2254901960784314E-2</v>
      </c>
      <c r="AR87">
        <f t="shared" si="264"/>
        <v>0.69607843137254899</v>
      </c>
      <c r="AS87">
        <f t="shared" si="265"/>
        <v>0.22303921568627452</v>
      </c>
      <c r="AT87" t="s">
        <v>218</v>
      </c>
      <c r="AU87">
        <v>35</v>
      </c>
      <c r="AV87">
        <v>5</v>
      </c>
      <c r="AW87">
        <v>1</v>
      </c>
      <c r="AX87">
        <v>387</v>
      </c>
      <c r="AY87">
        <v>116</v>
      </c>
      <c r="AZ87" t="s">
        <v>218</v>
      </c>
      <c r="BA87">
        <v>0</v>
      </c>
      <c r="BB87">
        <v>75</v>
      </c>
      <c r="BC87">
        <f t="shared" si="266"/>
        <v>543</v>
      </c>
      <c r="BD87">
        <f t="shared" si="267"/>
        <v>6.4456721915285453E-2</v>
      </c>
      <c r="BE87">
        <f t="shared" si="268"/>
        <v>9.2081031307550652E-3</v>
      </c>
      <c r="BF87">
        <f t="shared" si="269"/>
        <v>0.71270718232044195</v>
      </c>
      <c r="BG87">
        <f t="shared" si="270"/>
        <v>0.21362799263351751</v>
      </c>
      <c r="BH87" t="s">
        <v>218</v>
      </c>
      <c r="BI87">
        <v>46</v>
      </c>
      <c r="BJ87">
        <v>12</v>
      </c>
      <c r="BK87">
        <v>0</v>
      </c>
      <c r="BL87">
        <v>432</v>
      </c>
      <c r="BM87">
        <v>185</v>
      </c>
      <c r="BN87" t="s">
        <v>218</v>
      </c>
      <c r="BO87">
        <v>0</v>
      </c>
      <c r="BP87">
        <v>128</v>
      </c>
      <c r="BQ87">
        <f t="shared" si="271"/>
        <v>675</v>
      </c>
      <c r="BR87">
        <f t="shared" si="272"/>
        <v>6.8148148148148152E-2</v>
      </c>
      <c r="BS87">
        <f t="shared" si="273"/>
        <v>1.7777777777777778E-2</v>
      </c>
      <c r="BT87">
        <f t="shared" si="274"/>
        <v>0.64</v>
      </c>
      <c r="BU87">
        <f t="shared" si="275"/>
        <v>0.27407407407407408</v>
      </c>
      <c r="BV87" t="s">
        <v>218</v>
      </c>
      <c r="BW87">
        <v>68</v>
      </c>
      <c r="BX87">
        <v>8</v>
      </c>
      <c r="BY87">
        <v>0</v>
      </c>
      <c r="BZ87">
        <v>420</v>
      </c>
      <c r="CA87">
        <v>135</v>
      </c>
      <c r="CB87" t="s">
        <v>218</v>
      </c>
      <c r="CC87">
        <v>0</v>
      </c>
      <c r="CD87">
        <v>79</v>
      </c>
      <c r="CE87">
        <v>1</v>
      </c>
      <c r="CF87">
        <v>19</v>
      </c>
      <c r="CG87">
        <v>87</v>
      </c>
      <c r="CH87">
        <v>12</v>
      </c>
      <c r="CI87">
        <v>402</v>
      </c>
      <c r="CJ87">
        <v>94</v>
      </c>
      <c r="CK87">
        <v>1</v>
      </c>
      <c r="CL87">
        <f t="shared" si="276"/>
        <v>632</v>
      </c>
      <c r="CM87">
        <f t="shared" si="277"/>
        <v>0.10759493670886076</v>
      </c>
      <c r="CN87">
        <f t="shared" si="278"/>
        <v>1.2658227848101266E-2</v>
      </c>
      <c r="CO87">
        <f t="shared" si="279"/>
        <v>0.66455696202531644</v>
      </c>
      <c r="CP87">
        <f t="shared" si="280"/>
        <v>0.21360759493670886</v>
      </c>
      <c r="CQ87" t="s">
        <v>218</v>
      </c>
      <c r="CR87">
        <f t="shared" si="281"/>
        <v>1.5822784810126582E-3</v>
      </c>
      <c r="CS87">
        <v>53</v>
      </c>
      <c r="CT87">
        <v>6</v>
      </c>
      <c r="CU87">
        <v>1</v>
      </c>
      <c r="CV87">
        <v>295</v>
      </c>
      <c r="CW87">
        <v>158</v>
      </c>
      <c r="CX87" t="s">
        <v>218</v>
      </c>
      <c r="CY87">
        <v>0</v>
      </c>
      <c r="CZ87">
        <v>111</v>
      </c>
      <c r="DA87">
        <v>2</v>
      </c>
      <c r="DB87">
        <v>8</v>
      </c>
      <c r="DC87">
        <v>66</v>
      </c>
      <c r="DD87">
        <v>7</v>
      </c>
      <c r="DE87">
        <v>284</v>
      </c>
      <c r="DF87">
        <v>141</v>
      </c>
      <c r="DG87">
        <v>2</v>
      </c>
      <c r="DH87">
        <f t="shared" si="282"/>
        <v>514</v>
      </c>
      <c r="DI87">
        <f t="shared" si="283"/>
        <v>0.10311284046692606</v>
      </c>
      <c r="DJ87">
        <f t="shared" si="284"/>
        <v>1.1673151750972763E-2</v>
      </c>
      <c r="DK87">
        <f t="shared" si="285"/>
        <v>0.57392996108949412</v>
      </c>
      <c r="DL87">
        <f t="shared" si="286"/>
        <v>0.30739299610894943</v>
      </c>
      <c r="DM87" t="s">
        <v>218</v>
      </c>
      <c r="DN87">
        <f t="shared" si="287"/>
        <v>3.8910505836575876E-3</v>
      </c>
      <c r="DO87">
        <v>38</v>
      </c>
      <c r="DP87">
        <v>2</v>
      </c>
      <c r="DQ87">
        <v>0</v>
      </c>
      <c r="DR87">
        <v>139</v>
      </c>
      <c r="DS87">
        <v>82</v>
      </c>
      <c r="DT87" t="s">
        <v>218</v>
      </c>
      <c r="DU87">
        <v>0</v>
      </c>
      <c r="DV87">
        <v>60</v>
      </c>
      <c r="DW87">
        <v>10</v>
      </c>
      <c r="DX87">
        <v>16</v>
      </c>
      <c r="DY87">
        <v>45</v>
      </c>
      <c r="DZ87">
        <v>1</v>
      </c>
      <c r="EA87">
        <v>135</v>
      </c>
      <c r="EB87">
        <v>63</v>
      </c>
      <c r="EC87">
        <v>4</v>
      </c>
      <c r="ED87">
        <f t="shared" si="288"/>
        <v>271</v>
      </c>
      <c r="EE87">
        <f t="shared" si="289"/>
        <v>0.14022140221402213</v>
      </c>
      <c r="EF87">
        <f t="shared" si="290"/>
        <v>7.3800738007380072E-3</v>
      </c>
      <c r="EG87">
        <f t="shared" si="291"/>
        <v>0.51291512915129156</v>
      </c>
      <c r="EH87">
        <f t="shared" si="292"/>
        <v>0.30258302583025831</v>
      </c>
      <c r="EI87" t="s">
        <v>218</v>
      </c>
      <c r="EJ87">
        <f t="shared" si="293"/>
        <v>3.6900369003690037E-2</v>
      </c>
      <c r="EK87">
        <v>50</v>
      </c>
      <c r="EL87">
        <v>3</v>
      </c>
      <c r="EM87">
        <v>0</v>
      </c>
      <c r="EN87">
        <v>262</v>
      </c>
      <c r="EO87">
        <v>150</v>
      </c>
      <c r="EP87" t="s">
        <v>218</v>
      </c>
      <c r="EQ87">
        <v>0</v>
      </c>
      <c r="ER87">
        <v>110</v>
      </c>
      <c r="ES87">
        <v>0</v>
      </c>
      <c r="EU87">
        <v>75</v>
      </c>
      <c r="EV87">
        <v>3</v>
      </c>
      <c r="EW87">
        <v>259</v>
      </c>
      <c r="EX87">
        <v>106</v>
      </c>
      <c r="EY87">
        <v>0</v>
      </c>
      <c r="EZ87">
        <f t="shared" si="294"/>
        <v>465</v>
      </c>
      <c r="FA87">
        <f t="shared" si="295"/>
        <v>0.10752688172043011</v>
      </c>
      <c r="FB87">
        <f t="shared" si="296"/>
        <v>6.4516129032258064E-3</v>
      </c>
      <c r="FC87">
        <f t="shared" si="297"/>
        <v>0.5634408602150538</v>
      </c>
      <c r="FD87">
        <f t="shared" si="298"/>
        <v>0.32258064516129031</v>
      </c>
      <c r="FE87" t="s">
        <v>218</v>
      </c>
      <c r="FF87">
        <f t="shared" si="299"/>
        <v>0</v>
      </c>
      <c r="FG87">
        <v>63</v>
      </c>
      <c r="FH87">
        <v>186</v>
      </c>
      <c r="FI87">
        <v>6.0100000000000001E-2</v>
      </c>
      <c r="FJ87">
        <v>46297</v>
      </c>
      <c r="FK87">
        <v>0.25180000000000002</v>
      </c>
      <c r="FL87">
        <v>0.78139999999999998</v>
      </c>
      <c r="FM87">
        <v>0.15959999999999999</v>
      </c>
      <c r="FN87">
        <v>0.1235</v>
      </c>
      <c r="FO87">
        <v>0.20380000000000001</v>
      </c>
      <c r="FP87">
        <v>136</v>
      </c>
      <c r="FQ87">
        <v>95</v>
      </c>
      <c r="FR87">
        <v>579</v>
      </c>
      <c r="FS87">
        <v>416</v>
      </c>
      <c r="FT87" t="s">
        <v>218</v>
      </c>
      <c r="FU87">
        <v>391</v>
      </c>
      <c r="FV87">
        <f t="shared" si="234"/>
        <v>1617</v>
      </c>
      <c r="FW87" s="12">
        <f t="shared" si="235"/>
        <v>8.410636982065553E-2</v>
      </c>
      <c r="FX87" s="12">
        <f t="shared" si="236"/>
        <v>5.8750773036487319E-2</v>
      </c>
      <c r="FY87" s="12">
        <f t="shared" si="237"/>
        <v>0.35807050092764381</v>
      </c>
      <c r="FZ87" s="12">
        <f t="shared" si="238"/>
        <v>0.25726654298082868</v>
      </c>
      <c r="GA87" t="s">
        <v>218</v>
      </c>
      <c r="GB87" s="12">
        <f t="shared" si="239"/>
        <v>0.24180581323438466</v>
      </c>
      <c r="GC87">
        <v>134</v>
      </c>
      <c r="GD87">
        <v>95</v>
      </c>
      <c r="GE87">
        <v>567</v>
      </c>
      <c r="GF87">
        <v>426</v>
      </c>
      <c r="GG87" t="s">
        <v>218</v>
      </c>
      <c r="GH87">
        <v>450</v>
      </c>
      <c r="GI87">
        <f t="shared" si="240"/>
        <v>1672</v>
      </c>
      <c r="GJ87">
        <f t="shared" si="241"/>
        <v>8.0143540669856461E-2</v>
      </c>
      <c r="GK87">
        <f t="shared" si="242"/>
        <v>5.6818181818181816E-2</v>
      </c>
      <c r="GL87">
        <f t="shared" si="243"/>
        <v>0.33911483253588515</v>
      </c>
      <c r="GM87">
        <f t="shared" si="244"/>
        <v>0.25478468899521534</v>
      </c>
      <c r="GN87" t="s">
        <v>218</v>
      </c>
      <c r="GO87">
        <f t="shared" si="245"/>
        <v>0.26913875598086123</v>
      </c>
      <c r="GP87">
        <v>138</v>
      </c>
      <c r="GQ87">
        <v>94</v>
      </c>
      <c r="GR87">
        <v>591</v>
      </c>
      <c r="GS87">
        <v>405</v>
      </c>
      <c r="GT87" t="s">
        <v>218</v>
      </c>
      <c r="GU87">
        <v>331</v>
      </c>
      <c r="GV87">
        <f t="shared" si="246"/>
        <v>1559</v>
      </c>
      <c r="GW87">
        <f t="shared" si="247"/>
        <v>8.8518280949326497E-2</v>
      </c>
      <c r="GX87">
        <f t="shared" si="248"/>
        <v>6.0295060936497752E-2</v>
      </c>
      <c r="GY87">
        <f t="shared" si="249"/>
        <v>0.3790891597177678</v>
      </c>
      <c r="GZ87">
        <f t="shared" si="250"/>
        <v>0.25978191148171903</v>
      </c>
      <c r="HA87" t="s">
        <v>218</v>
      </c>
      <c r="HB87">
        <f t="shared" si="251"/>
        <v>0.21231558691468891</v>
      </c>
    </row>
    <row r="88" spans="1:210">
      <c r="A88" t="s">
        <v>411</v>
      </c>
      <c r="B88" t="s">
        <v>214</v>
      </c>
      <c r="C88" t="s">
        <v>412</v>
      </c>
      <c r="D88" t="s">
        <v>239</v>
      </c>
      <c r="E88" t="s">
        <v>240</v>
      </c>
      <c r="K88" t="s">
        <v>218</v>
      </c>
      <c r="M88">
        <f t="shared" si="233"/>
        <v>0</v>
      </c>
      <c r="N88" t="e">
        <f t="shared" si="252"/>
        <v>#DIV/0!</v>
      </c>
      <c r="O88" t="e">
        <f t="shared" si="253"/>
        <v>#DIV/0!</v>
      </c>
      <c r="P88" t="e">
        <f t="shared" si="254"/>
        <v>#DIV/0!</v>
      </c>
      <c r="Q88" t="e">
        <f t="shared" si="255"/>
        <v>#DIV/0!</v>
      </c>
      <c r="R88" t="s">
        <v>218</v>
      </c>
      <c r="X88" t="s">
        <v>218</v>
      </c>
      <c r="AA88">
        <f t="shared" si="256"/>
        <v>0</v>
      </c>
      <c r="AB88" t="e">
        <f t="shared" si="257"/>
        <v>#DIV/0!</v>
      </c>
      <c r="AC88" t="e">
        <f t="shared" si="258"/>
        <v>#DIV/0!</v>
      </c>
      <c r="AD88" t="e">
        <f t="shared" si="259"/>
        <v>#DIV/0!</v>
      </c>
      <c r="AE88" t="e">
        <f t="shared" si="260"/>
        <v>#DIV/0!</v>
      </c>
      <c r="AF88" t="s">
        <v>218</v>
      </c>
      <c r="AL88" t="s">
        <v>218</v>
      </c>
      <c r="AO88">
        <f t="shared" si="261"/>
        <v>0</v>
      </c>
      <c r="AP88" t="e">
        <f t="shared" si="262"/>
        <v>#DIV/0!</v>
      </c>
      <c r="AQ88" t="e">
        <f t="shared" si="263"/>
        <v>#DIV/0!</v>
      </c>
      <c r="AR88" t="e">
        <f t="shared" si="264"/>
        <v>#DIV/0!</v>
      </c>
      <c r="AS88" t="e">
        <f t="shared" si="265"/>
        <v>#DIV/0!</v>
      </c>
      <c r="AT88" t="s">
        <v>218</v>
      </c>
      <c r="AU88">
        <v>7</v>
      </c>
      <c r="AV88">
        <v>15</v>
      </c>
      <c r="AW88">
        <v>5</v>
      </c>
      <c r="AX88">
        <v>402</v>
      </c>
      <c r="AY88">
        <v>281</v>
      </c>
      <c r="AZ88" t="s">
        <v>218</v>
      </c>
      <c r="BA88">
        <v>0</v>
      </c>
      <c r="BB88">
        <v>279</v>
      </c>
      <c r="BC88">
        <f t="shared" si="266"/>
        <v>705</v>
      </c>
      <c r="BD88">
        <f t="shared" si="267"/>
        <v>9.9290780141843976E-3</v>
      </c>
      <c r="BE88">
        <f t="shared" si="268"/>
        <v>2.1276595744680851E-2</v>
      </c>
      <c r="BF88">
        <f t="shared" si="269"/>
        <v>0.57021276595744685</v>
      </c>
      <c r="BG88">
        <f t="shared" si="270"/>
        <v>0.39858156028368796</v>
      </c>
      <c r="BH88" t="s">
        <v>218</v>
      </c>
      <c r="BI88">
        <v>5</v>
      </c>
      <c r="BJ88">
        <v>8</v>
      </c>
      <c r="BK88">
        <v>3</v>
      </c>
      <c r="BL88">
        <v>285</v>
      </c>
      <c r="BM88">
        <v>383</v>
      </c>
      <c r="BN88" t="s">
        <v>218</v>
      </c>
      <c r="BO88">
        <v>0</v>
      </c>
      <c r="BP88">
        <v>367</v>
      </c>
      <c r="BQ88">
        <f t="shared" si="271"/>
        <v>681</v>
      </c>
      <c r="BR88">
        <f t="shared" si="272"/>
        <v>7.3421439060205578E-3</v>
      </c>
      <c r="BS88">
        <f t="shared" si="273"/>
        <v>1.1747430249632892E-2</v>
      </c>
      <c r="BT88">
        <f t="shared" si="274"/>
        <v>0.41850220264317178</v>
      </c>
      <c r="BU88">
        <f t="shared" si="275"/>
        <v>0.56240822320117478</v>
      </c>
      <c r="BV88" t="s">
        <v>218</v>
      </c>
      <c r="BW88">
        <v>7</v>
      </c>
      <c r="BX88">
        <v>25</v>
      </c>
      <c r="BY88">
        <v>6</v>
      </c>
      <c r="BZ88">
        <v>257</v>
      </c>
      <c r="CA88">
        <v>376</v>
      </c>
      <c r="CB88" t="s">
        <v>218</v>
      </c>
      <c r="CC88">
        <v>0</v>
      </c>
      <c r="CD88">
        <v>348</v>
      </c>
      <c r="CE88">
        <v>12</v>
      </c>
      <c r="CF88">
        <v>114</v>
      </c>
      <c r="CG88">
        <v>10</v>
      </c>
      <c r="CH88">
        <v>24</v>
      </c>
      <c r="CI88">
        <v>265</v>
      </c>
      <c r="CJ88">
        <v>346</v>
      </c>
      <c r="CK88">
        <v>29</v>
      </c>
      <c r="CL88">
        <f t="shared" si="276"/>
        <v>677</v>
      </c>
      <c r="CM88">
        <f t="shared" si="277"/>
        <v>1.03397341211226E-2</v>
      </c>
      <c r="CN88">
        <f t="shared" si="278"/>
        <v>3.6927621861152143E-2</v>
      </c>
      <c r="CO88">
        <f t="shared" si="279"/>
        <v>0.37961595273264404</v>
      </c>
      <c r="CP88">
        <f t="shared" si="280"/>
        <v>0.5553914327917282</v>
      </c>
      <c r="CQ88" t="s">
        <v>218</v>
      </c>
      <c r="CR88">
        <f t="shared" si="281"/>
        <v>1.7725258493353029E-2</v>
      </c>
      <c r="CS88">
        <v>7</v>
      </c>
      <c r="CT88">
        <v>15</v>
      </c>
      <c r="CU88">
        <v>13</v>
      </c>
      <c r="CV88">
        <v>188</v>
      </c>
      <c r="CW88">
        <v>341</v>
      </c>
      <c r="CX88" t="s">
        <v>218</v>
      </c>
      <c r="CY88">
        <v>0</v>
      </c>
      <c r="CZ88">
        <v>315</v>
      </c>
      <c r="DA88">
        <v>13</v>
      </c>
      <c r="DB88">
        <v>61</v>
      </c>
      <c r="DC88">
        <v>12</v>
      </c>
      <c r="DD88">
        <v>17</v>
      </c>
      <c r="DE88">
        <v>184</v>
      </c>
      <c r="DF88">
        <v>306</v>
      </c>
      <c r="DG88">
        <v>45</v>
      </c>
      <c r="DH88">
        <f t="shared" si="282"/>
        <v>564</v>
      </c>
      <c r="DI88">
        <f t="shared" si="283"/>
        <v>1.2411347517730497E-2</v>
      </c>
      <c r="DJ88">
        <f t="shared" si="284"/>
        <v>2.6595744680851064E-2</v>
      </c>
      <c r="DK88">
        <f t="shared" si="285"/>
        <v>0.33333333333333331</v>
      </c>
      <c r="DL88">
        <f t="shared" si="286"/>
        <v>0.60460992907801414</v>
      </c>
      <c r="DM88" t="s">
        <v>218</v>
      </c>
      <c r="DN88">
        <f t="shared" si="287"/>
        <v>2.3049645390070921E-2</v>
      </c>
      <c r="DO88">
        <v>13</v>
      </c>
      <c r="DP88">
        <v>6</v>
      </c>
      <c r="DQ88">
        <v>5</v>
      </c>
      <c r="DR88">
        <v>343</v>
      </c>
      <c r="DS88">
        <v>360</v>
      </c>
      <c r="DT88" t="s">
        <v>218</v>
      </c>
      <c r="DU88">
        <v>0</v>
      </c>
      <c r="DV88">
        <v>340</v>
      </c>
      <c r="DW88">
        <v>5</v>
      </c>
      <c r="DX88">
        <v>66</v>
      </c>
      <c r="DY88">
        <v>17</v>
      </c>
      <c r="DZ88">
        <v>7</v>
      </c>
      <c r="EA88">
        <v>367</v>
      </c>
      <c r="EB88">
        <v>274</v>
      </c>
      <c r="EC88">
        <v>51</v>
      </c>
      <c r="ED88">
        <f t="shared" si="288"/>
        <v>727</v>
      </c>
      <c r="EE88">
        <f t="shared" si="289"/>
        <v>1.7881705639614855E-2</v>
      </c>
      <c r="EF88">
        <f t="shared" si="290"/>
        <v>8.253094910591471E-3</v>
      </c>
      <c r="EG88">
        <f t="shared" si="291"/>
        <v>0.4718019257221458</v>
      </c>
      <c r="EH88">
        <f t="shared" si="292"/>
        <v>0.49518569463548828</v>
      </c>
      <c r="EI88" t="s">
        <v>218</v>
      </c>
      <c r="EJ88">
        <f t="shared" si="293"/>
        <v>6.8775790921595595E-3</v>
      </c>
      <c r="EK88">
        <v>6</v>
      </c>
      <c r="EL88">
        <v>6</v>
      </c>
      <c r="EM88">
        <v>2</v>
      </c>
      <c r="EN88">
        <v>268</v>
      </c>
      <c r="EO88">
        <v>338</v>
      </c>
      <c r="EP88" t="s">
        <v>218</v>
      </c>
      <c r="EQ88">
        <v>0</v>
      </c>
      <c r="ER88">
        <v>320</v>
      </c>
      <c r="ES88">
        <v>5</v>
      </c>
      <c r="EU88">
        <v>17</v>
      </c>
      <c r="EV88">
        <v>5</v>
      </c>
      <c r="EW88">
        <v>286</v>
      </c>
      <c r="EX88">
        <v>281</v>
      </c>
      <c r="EY88">
        <v>24</v>
      </c>
      <c r="EZ88">
        <f t="shared" si="294"/>
        <v>623</v>
      </c>
      <c r="FA88">
        <f t="shared" si="295"/>
        <v>9.630818619582664E-3</v>
      </c>
      <c r="FB88">
        <f t="shared" si="296"/>
        <v>9.630818619582664E-3</v>
      </c>
      <c r="FC88">
        <f t="shared" si="297"/>
        <v>0.4301765650080257</v>
      </c>
      <c r="FD88">
        <f t="shared" si="298"/>
        <v>0.5425361155698234</v>
      </c>
      <c r="FE88" t="s">
        <v>218</v>
      </c>
      <c r="FF88">
        <f t="shared" si="299"/>
        <v>8.0256821829855531E-3</v>
      </c>
      <c r="FG88">
        <v>59.6</v>
      </c>
      <c r="FH88">
        <v>76</v>
      </c>
      <c r="FI88">
        <v>4.1399999999999999E-2</v>
      </c>
      <c r="FJ88">
        <v>80632</v>
      </c>
      <c r="FK88">
        <v>8.2600000000000007E-2</v>
      </c>
      <c r="FL88">
        <v>0.89839999999999998</v>
      </c>
      <c r="FM88">
        <v>0.17680000000000001</v>
      </c>
      <c r="FN88">
        <v>0.1477</v>
      </c>
      <c r="FO88">
        <v>0.22420000000000001</v>
      </c>
      <c r="FP88">
        <v>7</v>
      </c>
      <c r="FQ88">
        <v>4</v>
      </c>
      <c r="FR88">
        <v>268</v>
      </c>
      <c r="FS88">
        <v>365</v>
      </c>
      <c r="FT88" t="s">
        <v>218</v>
      </c>
      <c r="FU88">
        <v>29</v>
      </c>
      <c r="FV88">
        <f t="shared" si="234"/>
        <v>673</v>
      </c>
      <c r="FW88" s="12">
        <f t="shared" si="235"/>
        <v>1.0401188707280832E-2</v>
      </c>
      <c r="FX88" s="12">
        <f t="shared" si="236"/>
        <v>5.9435364041604752E-3</v>
      </c>
      <c r="FY88" s="12">
        <f t="shared" si="237"/>
        <v>0.39821693907875183</v>
      </c>
      <c r="FZ88" s="12">
        <f t="shared" si="238"/>
        <v>0.54234769687964335</v>
      </c>
      <c r="GA88" t="s">
        <v>218</v>
      </c>
      <c r="GB88" s="12">
        <f t="shared" si="239"/>
        <v>4.3090638930163447E-2</v>
      </c>
      <c r="GC88">
        <v>5</v>
      </c>
      <c r="GD88">
        <v>4</v>
      </c>
      <c r="GE88">
        <v>249</v>
      </c>
      <c r="GF88">
        <v>420</v>
      </c>
      <c r="GG88" t="s">
        <v>218</v>
      </c>
      <c r="GH88">
        <v>7</v>
      </c>
      <c r="GI88">
        <f t="shared" si="240"/>
        <v>685</v>
      </c>
      <c r="GJ88">
        <f t="shared" si="241"/>
        <v>7.2992700729927005E-3</v>
      </c>
      <c r="GK88">
        <f t="shared" si="242"/>
        <v>5.8394160583941602E-3</v>
      </c>
      <c r="GL88">
        <f t="shared" si="243"/>
        <v>0.36350364963503651</v>
      </c>
      <c r="GM88">
        <f t="shared" si="244"/>
        <v>0.61313868613138689</v>
      </c>
      <c r="GN88" t="s">
        <v>218</v>
      </c>
      <c r="GO88">
        <f t="shared" si="245"/>
        <v>1.0218978102189781E-2</v>
      </c>
      <c r="GP88">
        <v>9</v>
      </c>
      <c r="GQ88">
        <v>4</v>
      </c>
      <c r="GR88">
        <v>287</v>
      </c>
      <c r="GS88">
        <v>310</v>
      </c>
      <c r="GT88" t="s">
        <v>218</v>
      </c>
      <c r="GU88">
        <v>50</v>
      </c>
      <c r="GV88">
        <f t="shared" si="246"/>
        <v>660</v>
      </c>
      <c r="GW88">
        <f t="shared" si="247"/>
        <v>1.3636363636363636E-2</v>
      </c>
      <c r="GX88">
        <f t="shared" si="248"/>
        <v>6.0606060606060606E-3</v>
      </c>
      <c r="GY88">
        <f t="shared" si="249"/>
        <v>0.43484848484848487</v>
      </c>
      <c r="GZ88">
        <f t="shared" si="250"/>
        <v>0.46969696969696972</v>
      </c>
      <c r="HA88" t="s">
        <v>218</v>
      </c>
      <c r="HB88">
        <f t="shared" si="251"/>
        <v>7.575757575757576E-2</v>
      </c>
    </row>
    <row r="89" spans="1:210">
      <c r="A89" t="s">
        <v>413</v>
      </c>
      <c r="B89" t="s">
        <v>214</v>
      </c>
      <c r="C89" t="s">
        <v>414</v>
      </c>
      <c r="D89" t="s">
        <v>216</v>
      </c>
      <c r="E89" t="s">
        <v>217</v>
      </c>
      <c r="F89">
        <v>15</v>
      </c>
      <c r="G89">
        <v>39</v>
      </c>
      <c r="H89">
        <v>37</v>
      </c>
      <c r="I89">
        <v>246</v>
      </c>
      <c r="J89">
        <v>614</v>
      </c>
      <c r="K89" t="s">
        <v>218</v>
      </c>
      <c r="L89">
        <v>589</v>
      </c>
      <c r="M89">
        <f t="shared" si="233"/>
        <v>914</v>
      </c>
      <c r="N89">
        <f t="shared" si="252"/>
        <v>1.6411378555798686E-2</v>
      </c>
      <c r="O89">
        <f t="shared" si="253"/>
        <v>4.2669584245076587E-2</v>
      </c>
      <c r="P89">
        <f t="shared" si="254"/>
        <v>0.26914660831509846</v>
      </c>
      <c r="Q89">
        <f t="shared" si="255"/>
        <v>0.67177242888402622</v>
      </c>
      <c r="R89" t="s">
        <v>218</v>
      </c>
      <c r="S89">
        <v>27</v>
      </c>
      <c r="T89">
        <v>62</v>
      </c>
      <c r="U89">
        <v>51</v>
      </c>
      <c r="V89">
        <v>377</v>
      </c>
      <c r="W89">
        <v>619</v>
      </c>
      <c r="X89" t="s">
        <v>218</v>
      </c>
      <c r="Y89">
        <v>0</v>
      </c>
      <c r="Z89">
        <v>553</v>
      </c>
      <c r="AA89">
        <f t="shared" si="256"/>
        <v>1085</v>
      </c>
      <c r="AB89">
        <f t="shared" si="257"/>
        <v>2.488479262672811E-2</v>
      </c>
      <c r="AC89">
        <f t="shared" si="258"/>
        <v>5.7142857142857141E-2</v>
      </c>
      <c r="AD89">
        <f t="shared" si="259"/>
        <v>0.34746543778801842</v>
      </c>
      <c r="AE89">
        <f t="shared" si="260"/>
        <v>0.57050691244239626</v>
      </c>
      <c r="AF89" t="s">
        <v>218</v>
      </c>
      <c r="AG89">
        <v>24</v>
      </c>
      <c r="AH89">
        <v>58</v>
      </c>
      <c r="AI89">
        <v>51</v>
      </c>
      <c r="AJ89">
        <v>298</v>
      </c>
      <c r="AK89">
        <v>430</v>
      </c>
      <c r="AL89" t="s">
        <v>218</v>
      </c>
      <c r="AM89">
        <v>0</v>
      </c>
      <c r="AN89">
        <v>417</v>
      </c>
      <c r="AO89">
        <f t="shared" si="261"/>
        <v>810</v>
      </c>
      <c r="AP89">
        <f t="shared" si="262"/>
        <v>2.9629629629629631E-2</v>
      </c>
      <c r="AQ89">
        <f t="shared" si="263"/>
        <v>7.160493827160494E-2</v>
      </c>
      <c r="AR89">
        <f t="shared" si="264"/>
        <v>0.36790123456790125</v>
      </c>
      <c r="AS89">
        <f t="shared" si="265"/>
        <v>0.53086419753086422</v>
      </c>
      <c r="AT89" t="s">
        <v>218</v>
      </c>
      <c r="AU89">
        <v>33</v>
      </c>
      <c r="AV89">
        <v>59</v>
      </c>
      <c r="AW89">
        <v>56</v>
      </c>
      <c r="AX89">
        <v>304</v>
      </c>
      <c r="AY89">
        <v>382</v>
      </c>
      <c r="AZ89" t="s">
        <v>218</v>
      </c>
      <c r="BA89">
        <v>0</v>
      </c>
      <c r="BB89">
        <v>368</v>
      </c>
      <c r="BC89">
        <f t="shared" si="266"/>
        <v>778</v>
      </c>
      <c r="BD89">
        <f t="shared" si="267"/>
        <v>4.2416452442159386E-2</v>
      </c>
      <c r="BE89">
        <f t="shared" si="268"/>
        <v>7.583547557840617E-2</v>
      </c>
      <c r="BF89">
        <f t="shared" si="269"/>
        <v>0.39074550128534702</v>
      </c>
      <c r="BG89">
        <f t="shared" si="270"/>
        <v>0.49100257069408743</v>
      </c>
      <c r="BH89" t="s">
        <v>218</v>
      </c>
      <c r="BI89">
        <v>17</v>
      </c>
      <c r="BJ89">
        <v>38</v>
      </c>
      <c r="BK89">
        <v>30</v>
      </c>
      <c r="BL89">
        <v>129</v>
      </c>
      <c r="BM89">
        <v>388</v>
      </c>
      <c r="BN89" t="s">
        <v>218</v>
      </c>
      <c r="BO89">
        <v>0</v>
      </c>
      <c r="BP89">
        <v>367</v>
      </c>
      <c r="BQ89">
        <f t="shared" si="271"/>
        <v>572</v>
      </c>
      <c r="BR89">
        <f t="shared" si="272"/>
        <v>2.972027972027972E-2</v>
      </c>
      <c r="BS89">
        <f t="shared" si="273"/>
        <v>6.6433566433566432E-2</v>
      </c>
      <c r="BT89">
        <f t="shared" si="274"/>
        <v>0.22552447552447552</v>
      </c>
      <c r="BU89">
        <f t="shared" si="275"/>
        <v>0.67832167832167833</v>
      </c>
      <c r="BV89" t="s">
        <v>218</v>
      </c>
      <c r="BW89">
        <v>19</v>
      </c>
      <c r="BX89">
        <v>46</v>
      </c>
      <c r="BY89">
        <v>32</v>
      </c>
      <c r="BZ89">
        <v>75</v>
      </c>
      <c r="CA89">
        <v>335</v>
      </c>
      <c r="CB89" t="s">
        <v>218</v>
      </c>
      <c r="CC89">
        <v>0</v>
      </c>
      <c r="CD89">
        <v>317</v>
      </c>
      <c r="CE89">
        <v>22</v>
      </c>
      <c r="CF89">
        <v>12</v>
      </c>
      <c r="CG89">
        <v>27</v>
      </c>
      <c r="CH89">
        <v>48</v>
      </c>
      <c r="CI89">
        <v>116</v>
      </c>
      <c r="CJ89">
        <v>304</v>
      </c>
      <c r="CK89">
        <v>17</v>
      </c>
      <c r="CL89">
        <f t="shared" si="276"/>
        <v>497</v>
      </c>
      <c r="CM89">
        <f t="shared" si="277"/>
        <v>3.8229376257545272E-2</v>
      </c>
      <c r="CN89">
        <f t="shared" si="278"/>
        <v>9.2555331991951706E-2</v>
      </c>
      <c r="CO89">
        <f t="shared" si="279"/>
        <v>0.15090543259557343</v>
      </c>
      <c r="CP89">
        <f t="shared" si="280"/>
        <v>0.67404426559356134</v>
      </c>
      <c r="CQ89" t="s">
        <v>218</v>
      </c>
      <c r="CR89">
        <f t="shared" si="281"/>
        <v>4.4265593561368208E-2</v>
      </c>
      <c r="CS89">
        <v>17</v>
      </c>
      <c r="CT89">
        <v>30</v>
      </c>
      <c r="CU89">
        <v>23</v>
      </c>
      <c r="CV89">
        <v>102</v>
      </c>
      <c r="CW89">
        <v>308</v>
      </c>
      <c r="CX89" t="s">
        <v>218</v>
      </c>
      <c r="CY89">
        <v>0</v>
      </c>
      <c r="CZ89">
        <v>302</v>
      </c>
      <c r="DA89">
        <v>15</v>
      </c>
      <c r="DB89">
        <v>25</v>
      </c>
      <c r="DC89">
        <v>31</v>
      </c>
      <c r="DD89">
        <v>32</v>
      </c>
      <c r="DE89">
        <v>111</v>
      </c>
      <c r="DF89">
        <v>259</v>
      </c>
      <c r="DG89">
        <v>24</v>
      </c>
      <c r="DH89">
        <f t="shared" si="282"/>
        <v>472</v>
      </c>
      <c r="DI89">
        <f t="shared" si="283"/>
        <v>3.6016949152542374E-2</v>
      </c>
      <c r="DJ89">
        <f t="shared" si="284"/>
        <v>6.3559322033898302E-2</v>
      </c>
      <c r="DK89">
        <f t="shared" si="285"/>
        <v>0.21610169491525424</v>
      </c>
      <c r="DL89">
        <f t="shared" si="286"/>
        <v>0.65254237288135597</v>
      </c>
      <c r="DM89" t="s">
        <v>218</v>
      </c>
      <c r="DN89">
        <f t="shared" si="287"/>
        <v>3.1779661016949151E-2</v>
      </c>
      <c r="DO89">
        <v>15</v>
      </c>
      <c r="DP89">
        <v>22</v>
      </c>
      <c r="DQ89">
        <v>16</v>
      </c>
      <c r="DR89">
        <v>82</v>
      </c>
      <c r="DS89">
        <v>251</v>
      </c>
      <c r="DT89" t="s">
        <v>218</v>
      </c>
      <c r="DU89">
        <v>0</v>
      </c>
      <c r="DV89">
        <v>243</v>
      </c>
      <c r="DW89">
        <v>13</v>
      </c>
      <c r="DX89">
        <v>35</v>
      </c>
      <c r="DY89">
        <v>29</v>
      </c>
      <c r="DZ89">
        <v>23</v>
      </c>
      <c r="EA89">
        <v>91</v>
      </c>
      <c r="EB89">
        <v>198</v>
      </c>
      <c r="EC89">
        <v>28</v>
      </c>
      <c r="ED89">
        <f t="shared" si="288"/>
        <v>383</v>
      </c>
      <c r="EE89">
        <f t="shared" si="289"/>
        <v>3.91644908616188E-2</v>
      </c>
      <c r="EF89">
        <f t="shared" si="290"/>
        <v>5.7441253263707574E-2</v>
      </c>
      <c r="EG89">
        <f t="shared" si="291"/>
        <v>0.21409921671018275</v>
      </c>
      <c r="EH89">
        <f t="shared" si="292"/>
        <v>0.65535248041775462</v>
      </c>
      <c r="EI89" t="s">
        <v>218</v>
      </c>
      <c r="EJ89">
        <f t="shared" si="293"/>
        <v>3.3942558746736295E-2</v>
      </c>
      <c r="EK89">
        <v>28</v>
      </c>
      <c r="EL89">
        <v>26</v>
      </c>
      <c r="EM89">
        <v>25</v>
      </c>
      <c r="EN89">
        <v>85</v>
      </c>
      <c r="EO89">
        <v>321</v>
      </c>
      <c r="EP89" t="s">
        <v>218</v>
      </c>
      <c r="EQ89">
        <v>0</v>
      </c>
      <c r="ER89">
        <v>313</v>
      </c>
      <c r="ES89">
        <v>22</v>
      </c>
      <c r="EU89">
        <v>58</v>
      </c>
      <c r="EV89">
        <v>30</v>
      </c>
      <c r="EW89">
        <v>106</v>
      </c>
      <c r="EX89">
        <v>234</v>
      </c>
      <c r="EY89">
        <v>43</v>
      </c>
      <c r="EZ89">
        <f t="shared" si="294"/>
        <v>482</v>
      </c>
      <c r="FA89">
        <f t="shared" si="295"/>
        <v>5.8091286307053944E-2</v>
      </c>
      <c r="FB89">
        <f t="shared" si="296"/>
        <v>5.3941908713692949E-2</v>
      </c>
      <c r="FC89">
        <f t="shared" si="297"/>
        <v>0.17634854771784234</v>
      </c>
      <c r="FD89">
        <f t="shared" si="298"/>
        <v>0.6659751037344398</v>
      </c>
      <c r="FE89" t="s">
        <v>218</v>
      </c>
      <c r="FF89">
        <f t="shared" si="299"/>
        <v>4.5643153526970952E-2</v>
      </c>
      <c r="FG89">
        <v>36</v>
      </c>
      <c r="FH89">
        <v>51</v>
      </c>
      <c r="FI89">
        <v>1.6E-2</v>
      </c>
      <c r="FJ89">
        <v>105686</v>
      </c>
      <c r="FK89">
        <v>6.5799999999999997E-2</v>
      </c>
      <c r="FL89">
        <v>0.92210000000000003</v>
      </c>
      <c r="FM89">
        <v>0.20669999999999999</v>
      </c>
      <c r="FN89">
        <v>0.21709999999999999</v>
      </c>
      <c r="FO89">
        <v>0.2387</v>
      </c>
      <c r="FP89">
        <v>42</v>
      </c>
      <c r="FQ89">
        <v>42</v>
      </c>
      <c r="FR89">
        <v>111</v>
      </c>
      <c r="FS89">
        <v>317</v>
      </c>
      <c r="FT89" t="s">
        <v>218</v>
      </c>
      <c r="FU89">
        <v>51</v>
      </c>
      <c r="FV89">
        <f t="shared" si="234"/>
        <v>563</v>
      </c>
      <c r="FW89" s="12">
        <f t="shared" si="235"/>
        <v>7.460035523978685E-2</v>
      </c>
      <c r="FX89" s="12">
        <f t="shared" si="236"/>
        <v>7.460035523978685E-2</v>
      </c>
      <c r="FY89" s="12">
        <f t="shared" si="237"/>
        <v>0.19715808170515098</v>
      </c>
      <c r="FZ89" s="12">
        <f t="shared" si="238"/>
        <v>0.56305506216696266</v>
      </c>
      <c r="GA89" t="s">
        <v>218</v>
      </c>
      <c r="GB89" s="12">
        <f t="shared" si="239"/>
        <v>9.0586145648312605E-2</v>
      </c>
      <c r="GC89">
        <v>20</v>
      </c>
      <c r="GD89">
        <v>42</v>
      </c>
      <c r="GE89">
        <v>92</v>
      </c>
      <c r="GF89">
        <v>378</v>
      </c>
      <c r="GG89" t="s">
        <v>218</v>
      </c>
      <c r="GH89">
        <v>32</v>
      </c>
      <c r="GI89">
        <f t="shared" si="240"/>
        <v>564</v>
      </c>
      <c r="GJ89">
        <f t="shared" si="241"/>
        <v>3.5460992907801421E-2</v>
      </c>
      <c r="GK89">
        <f t="shared" si="242"/>
        <v>7.4468085106382975E-2</v>
      </c>
      <c r="GL89">
        <f t="shared" si="243"/>
        <v>0.16312056737588654</v>
      </c>
      <c r="GM89">
        <f t="shared" si="244"/>
        <v>0.67021276595744683</v>
      </c>
      <c r="GN89" t="s">
        <v>218</v>
      </c>
      <c r="GO89">
        <f t="shared" si="245"/>
        <v>5.6737588652482268E-2</v>
      </c>
      <c r="GP89">
        <v>63</v>
      </c>
      <c r="GQ89">
        <v>42</v>
      </c>
      <c r="GR89">
        <v>129</v>
      </c>
      <c r="GS89">
        <v>256</v>
      </c>
      <c r="GT89" t="s">
        <v>218</v>
      </c>
      <c r="GU89">
        <v>69</v>
      </c>
      <c r="GV89">
        <f t="shared" si="246"/>
        <v>559</v>
      </c>
      <c r="GW89">
        <f t="shared" si="247"/>
        <v>0.11270125223613596</v>
      </c>
      <c r="GX89">
        <f t="shared" si="248"/>
        <v>7.5134168157423978E-2</v>
      </c>
      <c r="GY89">
        <f t="shared" si="249"/>
        <v>0.23076923076923078</v>
      </c>
      <c r="GZ89">
        <f t="shared" si="250"/>
        <v>0.45796064400715564</v>
      </c>
      <c r="HA89" t="s">
        <v>218</v>
      </c>
      <c r="HB89">
        <f t="shared" si="251"/>
        <v>0.12343470483005367</v>
      </c>
    </row>
    <row r="90" spans="1:210">
      <c r="A90" t="s">
        <v>415</v>
      </c>
      <c r="B90" t="s">
        <v>214</v>
      </c>
      <c r="C90" t="s">
        <v>416</v>
      </c>
      <c r="D90" t="s">
        <v>272</v>
      </c>
      <c r="E90" t="s">
        <v>273</v>
      </c>
      <c r="F90">
        <v>80</v>
      </c>
      <c r="G90">
        <v>120</v>
      </c>
      <c r="H90">
        <v>118</v>
      </c>
      <c r="I90">
        <v>0</v>
      </c>
      <c r="J90">
        <v>339</v>
      </c>
      <c r="K90" t="s">
        <v>218</v>
      </c>
      <c r="L90">
        <v>308</v>
      </c>
      <c r="M90">
        <f t="shared" si="233"/>
        <v>539</v>
      </c>
      <c r="N90">
        <f t="shared" si="252"/>
        <v>0.14842300556586271</v>
      </c>
      <c r="O90">
        <f t="shared" si="253"/>
        <v>0.22263450834879406</v>
      </c>
      <c r="P90">
        <f t="shared" si="254"/>
        <v>0</v>
      </c>
      <c r="Q90">
        <f t="shared" si="255"/>
        <v>0.6289424860853432</v>
      </c>
      <c r="R90" t="s">
        <v>218</v>
      </c>
      <c r="S90">
        <v>73</v>
      </c>
      <c r="T90">
        <v>94</v>
      </c>
      <c r="U90">
        <v>94</v>
      </c>
      <c r="V90">
        <v>0</v>
      </c>
      <c r="W90">
        <v>280</v>
      </c>
      <c r="X90" t="s">
        <v>218</v>
      </c>
      <c r="Y90">
        <v>0</v>
      </c>
      <c r="Z90">
        <v>246</v>
      </c>
      <c r="AA90">
        <f t="shared" si="256"/>
        <v>447</v>
      </c>
      <c r="AB90">
        <f t="shared" si="257"/>
        <v>0.16331096196868009</v>
      </c>
      <c r="AC90">
        <f t="shared" si="258"/>
        <v>0.21029082774049218</v>
      </c>
      <c r="AD90">
        <f t="shared" si="259"/>
        <v>0</v>
      </c>
      <c r="AE90">
        <f t="shared" si="260"/>
        <v>0.62639821029082776</v>
      </c>
      <c r="AF90" t="s">
        <v>218</v>
      </c>
      <c r="AG90">
        <v>52</v>
      </c>
      <c r="AH90">
        <v>47</v>
      </c>
      <c r="AI90">
        <v>47</v>
      </c>
      <c r="AJ90">
        <v>0</v>
      </c>
      <c r="AK90">
        <v>329</v>
      </c>
      <c r="AL90" t="s">
        <v>218</v>
      </c>
      <c r="AM90">
        <v>0</v>
      </c>
      <c r="AN90">
        <v>254</v>
      </c>
      <c r="AO90">
        <f t="shared" si="261"/>
        <v>428</v>
      </c>
      <c r="AP90">
        <f t="shared" si="262"/>
        <v>0.12149532710280374</v>
      </c>
      <c r="AQ90">
        <f t="shared" si="263"/>
        <v>0.10981308411214953</v>
      </c>
      <c r="AR90">
        <f t="shared" si="264"/>
        <v>0</v>
      </c>
      <c r="AS90">
        <f t="shared" si="265"/>
        <v>0.76869158878504673</v>
      </c>
      <c r="AT90" t="s">
        <v>218</v>
      </c>
      <c r="AU90">
        <v>51</v>
      </c>
      <c r="AV90">
        <v>66</v>
      </c>
      <c r="AW90">
        <v>62</v>
      </c>
      <c r="AX90">
        <v>0</v>
      </c>
      <c r="AY90">
        <v>274</v>
      </c>
      <c r="AZ90" t="s">
        <v>218</v>
      </c>
      <c r="BA90">
        <v>0</v>
      </c>
      <c r="BB90">
        <v>243</v>
      </c>
      <c r="BC90">
        <f t="shared" si="266"/>
        <v>391</v>
      </c>
      <c r="BD90">
        <f t="shared" si="267"/>
        <v>0.13043478260869565</v>
      </c>
      <c r="BE90">
        <f t="shared" si="268"/>
        <v>0.16879795396419436</v>
      </c>
      <c r="BF90">
        <f t="shared" si="269"/>
        <v>0</v>
      </c>
      <c r="BG90">
        <f t="shared" si="270"/>
        <v>0.70076726342710993</v>
      </c>
      <c r="BH90" t="s">
        <v>218</v>
      </c>
      <c r="BI90">
        <v>27</v>
      </c>
      <c r="BJ90">
        <v>27</v>
      </c>
      <c r="BK90">
        <v>26</v>
      </c>
      <c r="BL90">
        <v>0</v>
      </c>
      <c r="BM90">
        <v>208</v>
      </c>
      <c r="BN90" t="s">
        <v>218</v>
      </c>
      <c r="BO90">
        <v>0</v>
      </c>
      <c r="BP90">
        <v>200</v>
      </c>
      <c r="BQ90">
        <f t="shared" si="271"/>
        <v>262</v>
      </c>
      <c r="BR90">
        <f t="shared" si="272"/>
        <v>0.10305343511450382</v>
      </c>
      <c r="BS90">
        <f t="shared" si="273"/>
        <v>0.10305343511450382</v>
      </c>
      <c r="BT90">
        <f t="shared" si="274"/>
        <v>0</v>
      </c>
      <c r="BU90">
        <f t="shared" si="275"/>
        <v>0.79389312977099236</v>
      </c>
      <c r="BV90" t="s">
        <v>218</v>
      </c>
      <c r="BW90">
        <v>35</v>
      </c>
      <c r="BX90">
        <v>66</v>
      </c>
      <c r="BY90">
        <v>61</v>
      </c>
      <c r="BZ90">
        <v>1</v>
      </c>
      <c r="CA90">
        <v>243</v>
      </c>
      <c r="CB90" t="s">
        <v>218</v>
      </c>
      <c r="CC90">
        <v>0</v>
      </c>
      <c r="CD90">
        <v>222</v>
      </c>
      <c r="CE90">
        <v>2</v>
      </c>
      <c r="CF90">
        <v>0</v>
      </c>
      <c r="CG90">
        <v>46</v>
      </c>
      <c r="CH90">
        <v>63</v>
      </c>
      <c r="CI90">
        <v>0</v>
      </c>
      <c r="CJ90">
        <v>231</v>
      </c>
      <c r="CK90">
        <v>13</v>
      </c>
      <c r="CL90">
        <f t="shared" si="276"/>
        <v>347</v>
      </c>
      <c r="CM90">
        <f t="shared" si="277"/>
        <v>0.10086455331412104</v>
      </c>
      <c r="CN90">
        <f t="shared" si="278"/>
        <v>0.19020172910662825</v>
      </c>
      <c r="CO90">
        <f t="shared" si="279"/>
        <v>2.881844380403458E-3</v>
      </c>
      <c r="CP90">
        <f t="shared" si="280"/>
        <v>0.70028818443804031</v>
      </c>
      <c r="CQ90" t="s">
        <v>218</v>
      </c>
      <c r="CR90">
        <f t="shared" si="281"/>
        <v>5.763688760806916E-3</v>
      </c>
      <c r="CS90">
        <v>59</v>
      </c>
      <c r="CT90">
        <v>77</v>
      </c>
      <c r="CU90">
        <v>74</v>
      </c>
      <c r="CV90">
        <v>0</v>
      </c>
      <c r="CW90">
        <v>252</v>
      </c>
      <c r="CX90" t="s">
        <v>218</v>
      </c>
      <c r="CY90">
        <v>0</v>
      </c>
      <c r="CZ90">
        <v>247</v>
      </c>
      <c r="DA90">
        <v>5</v>
      </c>
      <c r="DB90">
        <v>0</v>
      </c>
      <c r="DC90">
        <v>60</v>
      </c>
      <c r="DD90">
        <v>75</v>
      </c>
      <c r="DE90">
        <v>0</v>
      </c>
      <c r="DF90">
        <v>247</v>
      </c>
      <c r="DG90">
        <v>8</v>
      </c>
      <c r="DH90">
        <f t="shared" si="282"/>
        <v>393</v>
      </c>
      <c r="DI90">
        <f t="shared" si="283"/>
        <v>0.15012722646310434</v>
      </c>
      <c r="DJ90">
        <f t="shared" si="284"/>
        <v>0.19592875318066158</v>
      </c>
      <c r="DK90">
        <f t="shared" si="285"/>
        <v>0</v>
      </c>
      <c r="DL90">
        <f t="shared" si="286"/>
        <v>0.64122137404580148</v>
      </c>
      <c r="DM90" t="s">
        <v>218</v>
      </c>
      <c r="DN90">
        <f t="shared" si="287"/>
        <v>1.2722646310432569E-2</v>
      </c>
      <c r="DO90">
        <v>44</v>
      </c>
      <c r="DP90">
        <v>82</v>
      </c>
      <c r="DQ90">
        <v>79</v>
      </c>
      <c r="DR90">
        <v>0</v>
      </c>
      <c r="DS90">
        <v>244</v>
      </c>
      <c r="DT90" t="s">
        <v>218</v>
      </c>
      <c r="DU90">
        <v>0</v>
      </c>
      <c r="DV90">
        <v>254</v>
      </c>
      <c r="DW90">
        <v>5</v>
      </c>
      <c r="DX90">
        <v>0</v>
      </c>
      <c r="DY90">
        <v>53</v>
      </c>
      <c r="DZ90">
        <v>82</v>
      </c>
      <c r="EA90">
        <v>0</v>
      </c>
      <c r="EB90">
        <v>245</v>
      </c>
      <c r="EC90">
        <v>5</v>
      </c>
      <c r="ED90">
        <f t="shared" si="288"/>
        <v>375</v>
      </c>
      <c r="EE90">
        <f t="shared" si="289"/>
        <v>0.11733333333333333</v>
      </c>
      <c r="EF90">
        <f t="shared" si="290"/>
        <v>0.21866666666666668</v>
      </c>
      <c r="EG90">
        <f t="shared" si="291"/>
        <v>0</v>
      </c>
      <c r="EH90">
        <f t="shared" si="292"/>
        <v>0.65066666666666662</v>
      </c>
      <c r="EI90" t="s">
        <v>218</v>
      </c>
      <c r="EJ90">
        <f t="shared" si="293"/>
        <v>1.3333333333333334E-2</v>
      </c>
      <c r="EK90">
        <v>38</v>
      </c>
      <c r="EL90">
        <v>58</v>
      </c>
      <c r="EM90">
        <v>40</v>
      </c>
      <c r="EN90">
        <v>7</v>
      </c>
      <c r="EO90">
        <v>300</v>
      </c>
      <c r="EP90" t="s">
        <v>218</v>
      </c>
      <c r="EQ90">
        <v>0</v>
      </c>
      <c r="ER90">
        <v>283</v>
      </c>
      <c r="ES90">
        <v>8</v>
      </c>
      <c r="EU90">
        <v>53</v>
      </c>
      <c r="EV90">
        <v>55</v>
      </c>
      <c r="EW90">
        <v>8</v>
      </c>
      <c r="EX90">
        <v>278</v>
      </c>
      <c r="EY90">
        <v>6</v>
      </c>
      <c r="EZ90">
        <f t="shared" si="294"/>
        <v>411</v>
      </c>
      <c r="FA90">
        <f t="shared" si="295"/>
        <v>9.2457420924574207E-2</v>
      </c>
      <c r="FB90">
        <f t="shared" si="296"/>
        <v>0.14111922141119221</v>
      </c>
      <c r="FC90">
        <f t="shared" si="297"/>
        <v>1.7031630170316302E-2</v>
      </c>
      <c r="FD90">
        <f t="shared" si="298"/>
        <v>0.72992700729927007</v>
      </c>
      <c r="FE90" t="s">
        <v>218</v>
      </c>
      <c r="FF90">
        <f t="shared" si="299"/>
        <v>1.9464720194647202E-2</v>
      </c>
      <c r="FG90">
        <v>27.9</v>
      </c>
      <c r="FH90">
        <v>38</v>
      </c>
      <c r="FI90">
        <v>1.1599999999999999E-2</v>
      </c>
      <c r="FJ90">
        <v>107745</v>
      </c>
      <c r="FK90">
        <v>6.4899999999999999E-2</v>
      </c>
      <c r="FL90">
        <v>0.91169999999999995</v>
      </c>
      <c r="FM90">
        <v>0.2006</v>
      </c>
      <c r="FN90">
        <v>0.1855</v>
      </c>
      <c r="FO90">
        <v>0.23430000000000001</v>
      </c>
      <c r="FP90">
        <v>32</v>
      </c>
      <c r="FQ90">
        <v>89</v>
      </c>
      <c r="FR90">
        <v>0</v>
      </c>
      <c r="FS90">
        <v>208</v>
      </c>
      <c r="FT90" t="s">
        <v>218</v>
      </c>
      <c r="FU90">
        <v>37</v>
      </c>
      <c r="FV90">
        <f t="shared" si="234"/>
        <v>366</v>
      </c>
      <c r="FW90" s="12">
        <f t="shared" si="235"/>
        <v>8.7431693989071038E-2</v>
      </c>
      <c r="FX90" s="12">
        <f t="shared" si="236"/>
        <v>0.24316939890710382</v>
      </c>
      <c r="FY90" s="12">
        <f t="shared" si="237"/>
        <v>0</v>
      </c>
      <c r="FZ90" s="12">
        <f t="shared" si="238"/>
        <v>0.56830601092896171</v>
      </c>
      <c r="GA90" t="s">
        <v>218</v>
      </c>
      <c r="GB90" s="12">
        <f t="shared" si="239"/>
        <v>0.10109289617486339</v>
      </c>
      <c r="GC90">
        <v>22</v>
      </c>
      <c r="GD90">
        <v>87</v>
      </c>
      <c r="GE90">
        <v>0</v>
      </c>
      <c r="GF90">
        <v>226</v>
      </c>
      <c r="GG90" t="s">
        <v>218</v>
      </c>
      <c r="GH90">
        <v>34</v>
      </c>
      <c r="GI90">
        <f t="shared" si="240"/>
        <v>369</v>
      </c>
      <c r="GJ90">
        <f t="shared" si="241"/>
        <v>5.9620596205962058E-2</v>
      </c>
      <c r="GK90">
        <f t="shared" si="242"/>
        <v>0.23577235772357724</v>
      </c>
      <c r="GL90">
        <f t="shared" si="243"/>
        <v>0</v>
      </c>
      <c r="GM90">
        <f t="shared" si="244"/>
        <v>0.61246612466124661</v>
      </c>
      <c r="GN90" t="s">
        <v>218</v>
      </c>
      <c r="GO90">
        <f t="shared" si="245"/>
        <v>9.2140921409214094E-2</v>
      </c>
      <c r="GP90">
        <v>42</v>
      </c>
      <c r="GQ90">
        <v>90</v>
      </c>
      <c r="GR90">
        <v>0</v>
      </c>
      <c r="GS90">
        <v>190</v>
      </c>
      <c r="GT90" t="s">
        <v>218</v>
      </c>
      <c r="GU90">
        <v>39</v>
      </c>
      <c r="GV90">
        <f t="shared" si="246"/>
        <v>361</v>
      </c>
      <c r="GW90">
        <f t="shared" si="247"/>
        <v>0.11634349030470914</v>
      </c>
      <c r="GX90">
        <f t="shared" si="248"/>
        <v>0.24930747922437674</v>
      </c>
      <c r="GY90">
        <f t="shared" si="249"/>
        <v>0</v>
      </c>
      <c r="GZ90">
        <f t="shared" si="250"/>
        <v>0.52631578947368418</v>
      </c>
      <c r="HA90" t="s">
        <v>218</v>
      </c>
      <c r="HB90">
        <f t="shared" si="251"/>
        <v>0.10803324099722991</v>
      </c>
    </row>
    <row r="91" spans="1:210">
      <c r="A91" t="s">
        <v>225</v>
      </c>
      <c r="B91" t="s">
        <v>228</v>
      </c>
      <c r="C91" t="s">
        <v>417</v>
      </c>
      <c r="D91" t="s">
        <v>225</v>
      </c>
      <c r="E91" t="s">
        <v>226</v>
      </c>
      <c r="F91">
        <v>44</v>
      </c>
      <c r="G91">
        <v>14</v>
      </c>
      <c r="H91">
        <v>0</v>
      </c>
      <c r="I91">
        <v>699</v>
      </c>
      <c r="J91">
        <v>660</v>
      </c>
      <c r="K91">
        <v>482</v>
      </c>
      <c r="L91">
        <v>733</v>
      </c>
      <c r="M91">
        <f t="shared" si="233"/>
        <v>1899</v>
      </c>
      <c r="N91">
        <f t="shared" si="252"/>
        <v>2.3170089520800422E-2</v>
      </c>
      <c r="O91">
        <f t="shared" si="253"/>
        <v>7.37230121116377E-3</v>
      </c>
      <c r="P91">
        <f t="shared" si="254"/>
        <v>0.36808846761453395</v>
      </c>
      <c r="Q91">
        <f t="shared" si="255"/>
        <v>0.34755134281200634</v>
      </c>
      <c r="R91">
        <f>K91/$M91</f>
        <v>0.25381779884149552</v>
      </c>
      <c r="S91">
        <v>56</v>
      </c>
      <c r="T91">
        <v>6</v>
      </c>
      <c r="U91">
        <v>0</v>
      </c>
      <c r="V91">
        <v>349</v>
      </c>
      <c r="W91">
        <v>998</v>
      </c>
      <c r="X91">
        <v>528</v>
      </c>
      <c r="Y91">
        <v>316</v>
      </c>
      <c r="Z91">
        <v>735</v>
      </c>
      <c r="AA91">
        <f t="shared" si="256"/>
        <v>1937</v>
      </c>
      <c r="AB91">
        <f t="shared" si="257"/>
        <v>2.8910686628807435E-2</v>
      </c>
      <c r="AC91">
        <f t="shared" si="258"/>
        <v>3.0975735673722249E-3</v>
      </c>
      <c r="AD91">
        <f t="shared" si="259"/>
        <v>0.18017552916881777</v>
      </c>
      <c r="AE91">
        <f t="shared" si="260"/>
        <v>0.51522973670624672</v>
      </c>
      <c r="AF91">
        <f>X91/$AA91</f>
        <v>0.27258647392875579</v>
      </c>
      <c r="AG91">
        <v>28</v>
      </c>
      <c r="AH91">
        <v>7</v>
      </c>
      <c r="AI91">
        <v>2</v>
      </c>
      <c r="AJ91">
        <v>236</v>
      </c>
      <c r="AK91">
        <v>454</v>
      </c>
      <c r="AL91">
        <v>167</v>
      </c>
      <c r="AM91">
        <v>148</v>
      </c>
      <c r="AN91">
        <v>329</v>
      </c>
      <c r="AO91">
        <f t="shared" si="261"/>
        <v>892</v>
      </c>
      <c r="AP91">
        <f t="shared" si="262"/>
        <v>3.1390134529147982E-2</v>
      </c>
      <c r="AQ91">
        <f t="shared" si="263"/>
        <v>7.8475336322869956E-3</v>
      </c>
      <c r="AR91">
        <f t="shared" si="264"/>
        <v>0.26457399103139012</v>
      </c>
      <c r="AS91">
        <f t="shared" si="265"/>
        <v>0.50896860986547088</v>
      </c>
      <c r="AT91">
        <f>AL91/$AO91</f>
        <v>0.18721973094170405</v>
      </c>
      <c r="AU91">
        <v>47</v>
      </c>
      <c r="AV91">
        <v>14</v>
      </c>
      <c r="AW91">
        <v>2</v>
      </c>
      <c r="AX91">
        <v>276</v>
      </c>
      <c r="AY91">
        <v>587</v>
      </c>
      <c r="AZ91">
        <v>253</v>
      </c>
      <c r="BA91">
        <v>194</v>
      </c>
      <c r="BB91">
        <v>432</v>
      </c>
      <c r="BC91">
        <f t="shared" si="266"/>
        <v>1177</v>
      </c>
      <c r="BD91">
        <f t="shared" si="267"/>
        <v>3.9932030586236192E-2</v>
      </c>
      <c r="BE91">
        <f t="shared" si="268"/>
        <v>1.18946474086661E-2</v>
      </c>
      <c r="BF91">
        <f t="shared" si="269"/>
        <v>0.23449447748513169</v>
      </c>
      <c r="BG91">
        <f t="shared" si="270"/>
        <v>0.49872557349192864</v>
      </c>
      <c r="BH91">
        <f>AZ91/$BC91</f>
        <v>0.21495327102803738</v>
      </c>
      <c r="BI91">
        <v>38</v>
      </c>
      <c r="BJ91">
        <v>7</v>
      </c>
      <c r="BK91">
        <v>0</v>
      </c>
      <c r="BL91">
        <v>302</v>
      </c>
      <c r="BM91">
        <v>620</v>
      </c>
      <c r="BN91">
        <v>215</v>
      </c>
      <c r="BO91">
        <v>203</v>
      </c>
      <c r="BP91">
        <v>477</v>
      </c>
      <c r="BQ91">
        <f t="shared" si="271"/>
        <v>1182</v>
      </c>
      <c r="BR91">
        <f t="shared" si="272"/>
        <v>3.2148900169204735E-2</v>
      </c>
      <c r="BS91">
        <f t="shared" si="273"/>
        <v>5.9221658206429781E-3</v>
      </c>
      <c r="BT91">
        <f t="shared" si="274"/>
        <v>0.25549915397631134</v>
      </c>
      <c r="BU91">
        <f t="shared" si="275"/>
        <v>0.52453468697123518</v>
      </c>
      <c r="BV91">
        <f>BN91/$BQ91</f>
        <v>0.18189509306260576</v>
      </c>
      <c r="BW91">
        <v>39</v>
      </c>
      <c r="BX91">
        <v>15</v>
      </c>
      <c r="BY91">
        <v>1</v>
      </c>
      <c r="BZ91">
        <v>237</v>
      </c>
      <c r="CA91">
        <v>474</v>
      </c>
      <c r="CB91">
        <v>192</v>
      </c>
      <c r="CC91">
        <v>158</v>
      </c>
      <c r="CD91">
        <v>392</v>
      </c>
      <c r="CE91">
        <v>3</v>
      </c>
      <c r="CF91">
        <v>18</v>
      </c>
      <c r="CG91">
        <v>88</v>
      </c>
      <c r="CH91">
        <v>18</v>
      </c>
      <c r="CI91">
        <v>186</v>
      </c>
      <c r="CJ91">
        <v>536</v>
      </c>
      <c r="CK91">
        <v>4</v>
      </c>
      <c r="CL91">
        <f t="shared" si="276"/>
        <v>960</v>
      </c>
      <c r="CM91">
        <f t="shared" si="277"/>
        <v>4.0625000000000001E-2</v>
      </c>
      <c r="CN91">
        <f t="shared" si="278"/>
        <v>1.5625E-2</v>
      </c>
      <c r="CO91">
        <f t="shared" si="279"/>
        <v>0.24687500000000001</v>
      </c>
      <c r="CP91">
        <f t="shared" si="280"/>
        <v>0.49375000000000002</v>
      </c>
      <c r="CQ91">
        <f>CB91/$CL91</f>
        <v>0.2</v>
      </c>
      <c r="CR91">
        <f t="shared" si="281"/>
        <v>3.1250000000000002E-3</v>
      </c>
      <c r="DH91">
        <f t="shared" si="282"/>
        <v>0</v>
      </c>
      <c r="DI91" t="e">
        <f t="shared" si="283"/>
        <v>#DIV/0!</v>
      </c>
      <c r="DJ91" t="e">
        <f t="shared" si="284"/>
        <v>#DIV/0!</v>
      </c>
      <c r="DK91" t="e">
        <f t="shared" si="285"/>
        <v>#DIV/0!</v>
      </c>
      <c r="DL91" t="e">
        <f t="shared" si="286"/>
        <v>#DIV/0!</v>
      </c>
      <c r="DM91" t="e">
        <f>CX91/$DH91</f>
        <v>#DIV/0!</v>
      </c>
      <c r="DN91" t="e">
        <f t="shared" si="287"/>
        <v>#DIV/0!</v>
      </c>
      <c r="DO91">
        <v>35</v>
      </c>
      <c r="DP91">
        <v>21</v>
      </c>
      <c r="DQ91">
        <v>9</v>
      </c>
      <c r="DR91">
        <v>148</v>
      </c>
      <c r="DS91">
        <v>343</v>
      </c>
      <c r="DT91">
        <v>133</v>
      </c>
      <c r="DU91">
        <v>81</v>
      </c>
      <c r="DV91">
        <v>348</v>
      </c>
      <c r="DW91">
        <v>2</v>
      </c>
      <c r="DX91">
        <v>16</v>
      </c>
      <c r="DY91">
        <v>49</v>
      </c>
      <c r="DZ91">
        <v>39</v>
      </c>
      <c r="EA91">
        <v>146</v>
      </c>
      <c r="EB91">
        <v>389</v>
      </c>
      <c r="EC91">
        <v>12</v>
      </c>
      <c r="ED91">
        <f t="shared" si="288"/>
        <v>682</v>
      </c>
      <c r="EE91">
        <f t="shared" si="289"/>
        <v>5.1319648093841645E-2</v>
      </c>
      <c r="EF91">
        <f t="shared" si="290"/>
        <v>3.0791788856304986E-2</v>
      </c>
      <c r="EG91">
        <f t="shared" si="291"/>
        <v>0.21700879765395895</v>
      </c>
      <c r="EH91">
        <f t="shared" si="292"/>
        <v>0.50293255131964809</v>
      </c>
      <c r="EI91">
        <f>DT91/$ED91</f>
        <v>0.19501466275659823</v>
      </c>
      <c r="EJ91">
        <f t="shared" si="293"/>
        <v>2.9325513196480938E-3</v>
      </c>
      <c r="EK91">
        <v>48</v>
      </c>
      <c r="EL91">
        <v>16</v>
      </c>
      <c r="EM91">
        <v>2</v>
      </c>
      <c r="EN91">
        <v>252</v>
      </c>
      <c r="EO91">
        <v>602</v>
      </c>
      <c r="EP91">
        <v>222</v>
      </c>
      <c r="EQ91">
        <v>158</v>
      </c>
      <c r="ER91">
        <v>490</v>
      </c>
      <c r="ES91">
        <v>2</v>
      </c>
      <c r="EU91">
        <v>62</v>
      </c>
      <c r="EV91">
        <v>14</v>
      </c>
      <c r="EW91">
        <v>222</v>
      </c>
      <c r="EX91">
        <v>570</v>
      </c>
      <c r="EY91">
        <v>3</v>
      </c>
      <c r="EZ91">
        <f t="shared" si="294"/>
        <v>1142</v>
      </c>
      <c r="FA91">
        <f t="shared" si="295"/>
        <v>4.2031523642732049E-2</v>
      </c>
      <c r="FB91">
        <f t="shared" si="296"/>
        <v>1.4010507880910683E-2</v>
      </c>
      <c r="FC91">
        <f t="shared" si="297"/>
        <v>0.22066549912434325</v>
      </c>
      <c r="FD91">
        <f t="shared" si="298"/>
        <v>0.5271453590192644</v>
      </c>
      <c r="FE91">
        <f>EP91/$EZ91</f>
        <v>0.19439579684763572</v>
      </c>
      <c r="FF91">
        <f t="shared" si="299"/>
        <v>1.7513134851138354E-3</v>
      </c>
      <c r="FG91">
        <v>54.6</v>
      </c>
      <c r="FH91">
        <v>177</v>
      </c>
      <c r="FI91">
        <v>2.87E-2</v>
      </c>
      <c r="FJ91">
        <v>59727</v>
      </c>
      <c r="FK91">
        <v>0.2034</v>
      </c>
      <c r="FL91">
        <v>0.81430000000000002</v>
      </c>
      <c r="FM91">
        <v>0.1668</v>
      </c>
      <c r="FN91">
        <v>0.125</v>
      </c>
      <c r="FO91">
        <v>0.20300000000000001</v>
      </c>
      <c r="FP91">
        <v>50</v>
      </c>
      <c r="FQ91">
        <v>19</v>
      </c>
      <c r="FR91">
        <v>213</v>
      </c>
      <c r="FS91">
        <v>666</v>
      </c>
      <c r="FT91">
        <v>221</v>
      </c>
      <c r="FU91">
        <v>6</v>
      </c>
      <c r="FV91">
        <f t="shared" si="234"/>
        <v>1175</v>
      </c>
      <c r="FW91" s="12">
        <f t="shared" si="235"/>
        <v>4.2553191489361701E-2</v>
      </c>
      <c r="FX91" s="12">
        <f t="shared" si="236"/>
        <v>1.6170212765957447E-2</v>
      </c>
      <c r="FY91" s="12">
        <f t="shared" si="237"/>
        <v>0.18127659574468086</v>
      </c>
      <c r="FZ91" s="12">
        <f t="shared" si="238"/>
        <v>0.56680851063829785</v>
      </c>
      <c r="GA91" s="12">
        <f>FT91/FV91</f>
        <v>0.18808510638297873</v>
      </c>
      <c r="GB91" s="12">
        <f t="shared" si="239"/>
        <v>5.106382978723404E-3</v>
      </c>
      <c r="GC91">
        <v>36</v>
      </c>
      <c r="GD91">
        <v>19</v>
      </c>
      <c r="GE91">
        <v>218</v>
      </c>
      <c r="GF91">
        <v>682</v>
      </c>
      <c r="GG91">
        <v>221</v>
      </c>
      <c r="GH91">
        <v>9</v>
      </c>
      <c r="GI91">
        <f t="shared" si="240"/>
        <v>1185</v>
      </c>
      <c r="GJ91">
        <f t="shared" si="241"/>
        <v>3.0379746835443037E-2</v>
      </c>
      <c r="GK91">
        <f t="shared" si="242"/>
        <v>1.6033755274261603E-2</v>
      </c>
      <c r="GL91">
        <f t="shared" si="243"/>
        <v>0.18396624472573839</v>
      </c>
      <c r="GM91">
        <f t="shared" si="244"/>
        <v>0.57552742616033759</v>
      </c>
      <c r="GN91">
        <f>GG91/$GI91</f>
        <v>0.18649789029535865</v>
      </c>
      <c r="GO91">
        <f t="shared" si="245"/>
        <v>7.5949367088607592E-3</v>
      </c>
      <c r="GP91">
        <v>63</v>
      </c>
      <c r="GQ91">
        <v>18</v>
      </c>
      <c r="GR91">
        <v>208</v>
      </c>
      <c r="GS91">
        <v>650</v>
      </c>
      <c r="GT91">
        <v>221</v>
      </c>
      <c r="GU91">
        <v>3</v>
      </c>
      <c r="GV91">
        <f t="shared" si="246"/>
        <v>1163</v>
      </c>
      <c r="GW91">
        <f t="shared" si="247"/>
        <v>5.4170249355116079E-2</v>
      </c>
      <c r="GX91">
        <f t="shared" si="248"/>
        <v>1.5477214101461736E-2</v>
      </c>
      <c r="GY91">
        <f t="shared" si="249"/>
        <v>0.17884780739466896</v>
      </c>
      <c r="GZ91">
        <f t="shared" si="250"/>
        <v>0.55889939810834055</v>
      </c>
      <c r="HA91">
        <f>GT91/$GV91</f>
        <v>0.19002579535683578</v>
      </c>
      <c r="HB91">
        <f t="shared" si="251"/>
        <v>2.5795356835769563E-3</v>
      </c>
    </row>
    <row r="92" spans="1:210">
      <c r="A92" t="s">
        <v>418</v>
      </c>
      <c r="B92" t="s">
        <v>214</v>
      </c>
      <c r="C92" t="s">
        <v>419</v>
      </c>
      <c r="D92" t="s">
        <v>236</v>
      </c>
      <c r="E92" t="s">
        <v>236</v>
      </c>
      <c r="F92">
        <v>64</v>
      </c>
      <c r="G92">
        <v>42</v>
      </c>
      <c r="H92">
        <v>38</v>
      </c>
      <c r="I92">
        <v>259</v>
      </c>
      <c r="J92">
        <v>404</v>
      </c>
      <c r="K92" t="s">
        <v>218</v>
      </c>
      <c r="L92">
        <v>374</v>
      </c>
      <c r="M92">
        <f t="shared" si="233"/>
        <v>769</v>
      </c>
      <c r="N92">
        <f t="shared" si="252"/>
        <v>8.3224967490247076E-2</v>
      </c>
      <c r="O92">
        <f t="shared" si="253"/>
        <v>5.4616384915474644E-2</v>
      </c>
      <c r="P92">
        <f t="shared" si="254"/>
        <v>0.33680104031209362</v>
      </c>
      <c r="Q92">
        <f t="shared" si="255"/>
        <v>0.52535760728218461</v>
      </c>
      <c r="R92" t="s">
        <v>218</v>
      </c>
      <c r="S92">
        <v>50</v>
      </c>
      <c r="T92">
        <v>29</v>
      </c>
      <c r="U92">
        <v>29</v>
      </c>
      <c r="V92">
        <v>270</v>
      </c>
      <c r="W92">
        <v>429</v>
      </c>
      <c r="X92" t="s">
        <v>218</v>
      </c>
      <c r="Y92">
        <v>0</v>
      </c>
      <c r="Z92">
        <v>405</v>
      </c>
      <c r="AA92">
        <f t="shared" si="256"/>
        <v>778</v>
      </c>
      <c r="AB92">
        <f t="shared" si="257"/>
        <v>6.4267352185089971E-2</v>
      </c>
      <c r="AC92">
        <f t="shared" si="258"/>
        <v>3.7275064267352186E-2</v>
      </c>
      <c r="AD92">
        <f t="shared" si="259"/>
        <v>0.34704370179948585</v>
      </c>
      <c r="AE92">
        <f t="shared" si="260"/>
        <v>0.55141388174807193</v>
      </c>
      <c r="AF92" t="s">
        <v>218</v>
      </c>
      <c r="AG92">
        <v>40</v>
      </c>
      <c r="AH92">
        <v>29</v>
      </c>
      <c r="AI92">
        <v>29</v>
      </c>
      <c r="AJ92">
        <v>232</v>
      </c>
      <c r="AK92">
        <v>481</v>
      </c>
      <c r="AL92" t="s">
        <v>218</v>
      </c>
      <c r="AM92">
        <v>0</v>
      </c>
      <c r="AN92">
        <v>357</v>
      </c>
      <c r="AO92">
        <f t="shared" si="261"/>
        <v>782</v>
      </c>
      <c r="AP92">
        <f t="shared" si="262"/>
        <v>5.1150895140664961E-2</v>
      </c>
      <c r="AQ92">
        <f t="shared" si="263"/>
        <v>3.7084398976982097E-2</v>
      </c>
      <c r="AR92">
        <f t="shared" si="264"/>
        <v>0.29667519181585678</v>
      </c>
      <c r="AS92">
        <f t="shared" si="265"/>
        <v>0.61508951406649615</v>
      </c>
      <c r="AT92" t="s">
        <v>218</v>
      </c>
      <c r="AU92">
        <v>31</v>
      </c>
      <c r="AV92">
        <v>23</v>
      </c>
      <c r="AW92">
        <v>21</v>
      </c>
      <c r="AX92">
        <v>231</v>
      </c>
      <c r="AY92">
        <v>419</v>
      </c>
      <c r="AZ92" t="s">
        <v>218</v>
      </c>
      <c r="BA92">
        <v>0</v>
      </c>
      <c r="BB92">
        <v>362</v>
      </c>
      <c r="BC92">
        <f t="shared" si="266"/>
        <v>704</v>
      </c>
      <c r="BD92">
        <f t="shared" si="267"/>
        <v>4.4034090909090912E-2</v>
      </c>
      <c r="BE92">
        <f t="shared" si="268"/>
        <v>3.2670454545454544E-2</v>
      </c>
      <c r="BF92">
        <f t="shared" si="269"/>
        <v>0.328125</v>
      </c>
      <c r="BG92">
        <f t="shared" si="270"/>
        <v>0.59517045454545459</v>
      </c>
      <c r="BH92" t="s">
        <v>218</v>
      </c>
      <c r="BI92">
        <v>29</v>
      </c>
      <c r="BJ92">
        <v>11</v>
      </c>
      <c r="BK92">
        <v>8</v>
      </c>
      <c r="BL92">
        <v>178</v>
      </c>
      <c r="BM92">
        <v>395</v>
      </c>
      <c r="BN92" t="s">
        <v>218</v>
      </c>
      <c r="BO92">
        <v>0</v>
      </c>
      <c r="BP92">
        <v>370</v>
      </c>
      <c r="BQ92">
        <f t="shared" si="271"/>
        <v>613</v>
      </c>
      <c r="BR92">
        <f t="shared" si="272"/>
        <v>4.730831973898858E-2</v>
      </c>
      <c r="BS92">
        <f t="shared" si="273"/>
        <v>1.794453507340946E-2</v>
      </c>
      <c r="BT92">
        <f t="shared" si="274"/>
        <v>0.2903752039151713</v>
      </c>
      <c r="BU92">
        <f t="shared" si="275"/>
        <v>0.64437194127243069</v>
      </c>
      <c r="BV92" t="s">
        <v>218</v>
      </c>
      <c r="BW92">
        <v>31</v>
      </c>
      <c r="BX92">
        <v>15</v>
      </c>
      <c r="BY92">
        <v>8</v>
      </c>
      <c r="BZ92">
        <v>172</v>
      </c>
      <c r="CA92">
        <v>363</v>
      </c>
      <c r="CB92" t="s">
        <v>218</v>
      </c>
      <c r="CC92">
        <v>0</v>
      </c>
      <c r="CD92">
        <v>314</v>
      </c>
      <c r="CE92">
        <v>29</v>
      </c>
      <c r="CF92">
        <v>9</v>
      </c>
      <c r="CG92">
        <v>37</v>
      </c>
      <c r="CH92">
        <v>16</v>
      </c>
      <c r="CI92">
        <v>226</v>
      </c>
      <c r="CJ92">
        <v>273</v>
      </c>
      <c r="CK92">
        <v>20</v>
      </c>
      <c r="CL92">
        <f t="shared" si="276"/>
        <v>610</v>
      </c>
      <c r="CM92">
        <f t="shared" si="277"/>
        <v>5.0819672131147541E-2</v>
      </c>
      <c r="CN92">
        <f t="shared" si="278"/>
        <v>2.4590163934426229E-2</v>
      </c>
      <c r="CO92">
        <f t="shared" si="279"/>
        <v>0.28196721311475409</v>
      </c>
      <c r="CP92">
        <f t="shared" si="280"/>
        <v>0.59508196721311479</v>
      </c>
      <c r="CQ92" t="s">
        <v>218</v>
      </c>
      <c r="CR92">
        <f t="shared" si="281"/>
        <v>4.7540983606557376E-2</v>
      </c>
      <c r="CS92">
        <v>45</v>
      </c>
      <c r="CT92">
        <v>29</v>
      </c>
      <c r="CU92">
        <v>9</v>
      </c>
      <c r="CV92">
        <v>185</v>
      </c>
      <c r="CW92">
        <v>323</v>
      </c>
      <c r="CX92" t="s">
        <v>218</v>
      </c>
      <c r="CY92">
        <v>0</v>
      </c>
      <c r="CZ92">
        <v>314</v>
      </c>
      <c r="DA92">
        <v>7</v>
      </c>
      <c r="DB92">
        <v>26</v>
      </c>
      <c r="DC92">
        <v>66</v>
      </c>
      <c r="DD92">
        <v>31</v>
      </c>
      <c r="DE92">
        <v>224</v>
      </c>
      <c r="DF92">
        <v>219</v>
      </c>
      <c r="DG92">
        <v>31</v>
      </c>
      <c r="DH92">
        <f t="shared" si="282"/>
        <v>589</v>
      </c>
      <c r="DI92">
        <f t="shared" si="283"/>
        <v>7.6400679117147707E-2</v>
      </c>
      <c r="DJ92">
        <f t="shared" si="284"/>
        <v>4.9235993208828523E-2</v>
      </c>
      <c r="DK92">
        <f t="shared" si="285"/>
        <v>0.3140916808149406</v>
      </c>
      <c r="DL92">
        <f t="shared" si="286"/>
        <v>0.54838709677419351</v>
      </c>
      <c r="DM92" t="s">
        <v>218</v>
      </c>
      <c r="DN92">
        <f t="shared" si="287"/>
        <v>1.1884550084889643E-2</v>
      </c>
      <c r="DO92">
        <v>50</v>
      </c>
      <c r="DP92">
        <v>30</v>
      </c>
      <c r="DQ92">
        <v>11</v>
      </c>
      <c r="DR92">
        <v>184</v>
      </c>
      <c r="DS92">
        <v>387</v>
      </c>
      <c r="DT92" t="s">
        <v>218</v>
      </c>
      <c r="DU92">
        <v>0</v>
      </c>
      <c r="DV92">
        <v>342</v>
      </c>
      <c r="DW92">
        <v>1</v>
      </c>
      <c r="DX92">
        <v>69</v>
      </c>
      <c r="DY92">
        <v>68</v>
      </c>
      <c r="DZ92">
        <v>34</v>
      </c>
      <c r="EA92">
        <v>237</v>
      </c>
      <c r="EB92">
        <v>275</v>
      </c>
      <c r="EC92">
        <v>17</v>
      </c>
      <c r="ED92">
        <f t="shared" si="288"/>
        <v>652</v>
      </c>
      <c r="EE92">
        <f t="shared" si="289"/>
        <v>7.6687116564417179E-2</v>
      </c>
      <c r="EF92">
        <f t="shared" si="290"/>
        <v>4.6012269938650305E-2</v>
      </c>
      <c r="EG92">
        <f t="shared" si="291"/>
        <v>0.2822085889570552</v>
      </c>
      <c r="EH92">
        <f t="shared" si="292"/>
        <v>0.59355828220858897</v>
      </c>
      <c r="EI92" t="s">
        <v>218</v>
      </c>
      <c r="EJ92">
        <f t="shared" si="293"/>
        <v>1.5337423312883436E-3</v>
      </c>
      <c r="EK92">
        <v>52</v>
      </c>
      <c r="EL92">
        <v>31</v>
      </c>
      <c r="EM92">
        <v>12</v>
      </c>
      <c r="EN92">
        <v>201</v>
      </c>
      <c r="EO92">
        <v>308</v>
      </c>
      <c r="EP92" t="s">
        <v>218</v>
      </c>
      <c r="EQ92">
        <v>0</v>
      </c>
      <c r="ER92">
        <v>291</v>
      </c>
      <c r="ES92">
        <v>8</v>
      </c>
      <c r="EU92">
        <v>62</v>
      </c>
      <c r="EV92">
        <v>31</v>
      </c>
      <c r="EW92">
        <v>226</v>
      </c>
      <c r="EX92">
        <v>232</v>
      </c>
      <c r="EY92">
        <v>33</v>
      </c>
      <c r="EZ92">
        <f t="shared" si="294"/>
        <v>600</v>
      </c>
      <c r="FA92">
        <f t="shared" si="295"/>
        <v>8.666666666666667E-2</v>
      </c>
      <c r="FB92">
        <f t="shared" si="296"/>
        <v>5.1666666666666666E-2</v>
      </c>
      <c r="FC92">
        <f t="shared" si="297"/>
        <v>0.33500000000000002</v>
      </c>
      <c r="FD92">
        <f t="shared" si="298"/>
        <v>0.51333333333333331</v>
      </c>
      <c r="FE92" t="s">
        <v>218</v>
      </c>
      <c r="FF92">
        <f t="shared" si="299"/>
        <v>1.3333333333333334E-2</v>
      </c>
      <c r="FG92">
        <v>33.9</v>
      </c>
      <c r="FH92">
        <v>127</v>
      </c>
      <c r="FI92">
        <v>2.8400000000000002E-2</v>
      </c>
      <c r="FJ92">
        <v>76262</v>
      </c>
      <c r="FK92">
        <v>0.15210000000000001</v>
      </c>
      <c r="FL92">
        <v>0.88119999999999998</v>
      </c>
      <c r="FM92">
        <v>0.17580000000000001</v>
      </c>
      <c r="FN92">
        <v>0.1474</v>
      </c>
      <c r="FO92">
        <v>0.21560000000000001</v>
      </c>
      <c r="FP92">
        <v>63</v>
      </c>
      <c r="FQ92">
        <v>20</v>
      </c>
      <c r="FR92">
        <v>150</v>
      </c>
      <c r="FS92">
        <v>331</v>
      </c>
      <c r="FT92" t="s">
        <v>218</v>
      </c>
      <c r="FU92">
        <v>21</v>
      </c>
      <c r="FV92">
        <f t="shared" si="234"/>
        <v>585</v>
      </c>
      <c r="FW92" s="12">
        <f t="shared" si="235"/>
        <v>0.1076923076923077</v>
      </c>
      <c r="FX92" s="12">
        <f t="shared" si="236"/>
        <v>3.4188034188034191E-2</v>
      </c>
      <c r="FY92" s="12">
        <f t="shared" si="237"/>
        <v>0.25641025641025639</v>
      </c>
      <c r="FZ92" s="12">
        <f t="shared" si="238"/>
        <v>0.5658119658119658</v>
      </c>
      <c r="GA92" t="s">
        <v>218</v>
      </c>
      <c r="GB92" s="12">
        <f t="shared" si="239"/>
        <v>3.5897435897435895E-2</v>
      </c>
      <c r="GC92">
        <v>59</v>
      </c>
      <c r="GD92">
        <v>19</v>
      </c>
      <c r="GE92">
        <v>110</v>
      </c>
      <c r="GF92">
        <v>390</v>
      </c>
      <c r="GG92" t="s">
        <v>218</v>
      </c>
      <c r="GH92">
        <v>15</v>
      </c>
      <c r="GI92">
        <f t="shared" si="240"/>
        <v>593</v>
      </c>
      <c r="GJ92">
        <f t="shared" si="241"/>
        <v>9.949409780775717E-2</v>
      </c>
      <c r="GK92">
        <f t="shared" si="242"/>
        <v>3.2040472175379427E-2</v>
      </c>
      <c r="GL92">
        <f t="shared" si="243"/>
        <v>0.18549747048903878</v>
      </c>
      <c r="GM92">
        <f t="shared" si="244"/>
        <v>0.65767284991568298</v>
      </c>
      <c r="GN92" t="s">
        <v>218</v>
      </c>
      <c r="GO92">
        <f t="shared" si="245"/>
        <v>2.5295109612141653E-2</v>
      </c>
      <c r="GP92">
        <v>67</v>
      </c>
      <c r="GQ92">
        <v>21</v>
      </c>
      <c r="GR92">
        <v>189</v>
      </c>
      <c r="GS92">
        <v>272</v>
      </c>
      <c r="GT92" t="s">
        <v>218</v>
      </c>
      <c r="GU92">
        <v>26</v>
      </c>
      <c r="GV92">
        <f t="shared" si="246"/>
        <v>575</v>
      </c>
      <c r="GW92">
        <f t="shared" si="247"/>
        <v>0.11652173913043479</v>
      </c>
      <c r="GX92">
        <f t="shared" si="248"/>
        <v>3.6521739130434785E-2</v>
      </c>
      <c r="GY92">
        <f t="shared" si="249"/>
        <v>0.32869565217391306</v>
      </c>
      <c r="GZ92">
        <f t="shared" si="250"/>
        <v>0.47304347826086957</v>
      </c>
      <c r="HA92" t="s">
        <v>218</v>
      </c>
      <c r="HB92">
        <f t="shared" si="251"/>
        <v>4.5217391304347827E-2</v>
      </c>
    </row>
    <row r="93" spans="1:210">
      <c r="A93" t="s">
        <v>420</v>
      </c>
      <c r="B93" t="s">
        <v>214</v>
      </c>
      <c r="C93" t="s">
        <v>421</v>
      </c>
      <c r="D93" t="s">
        <v>239</v>
      </c>
      <c r="E93" t="s">
        <v>240</v>
      </c>
      <c r="F93">
        <v>61</v>
      </c>
      <c r="G93">
        <v>111</v>
      </c>
      <c r="H93">
        <v>106</v>
      </c>
      <c r="I93">
        <v>37</v>
      </c>
      <c r="J93">
        <v>382</v>
      </c>
      <c r="K93" t="s">
        <v>218</v>
      </c>
      <c r="L93">
        <v>328</v>
      </c>
      <c r="M93">
        <f t="shared" si="233"/>
        <v>591</v>
      </c>
      <c r="N93">
        <f t="shared" si="252"/>
        <v>0.10321489001692047</v>
      </c>
      <c r="O93">
        <f t="shared" si="253"/>
        <v>0.18781725888324874</v>
      </c>
      <c r="P93">
        <f t="shared" si="254"/>
        <v>6.2605752961082908E-2</v>
      </c>
      <c r="Q93">
        <f t="shared" si="255"/>
        <v>0.6463620981387479</v>
      </c>
      <c r="R93" t="s">
        <v>218</v>
      </c>
      <c r="S93">
        <v>58</v>
      </c>
      <c r="T93">
        <v>107</v>
      </c>
      <c r="U93">
        <v>82</v>
      </c>
      <c r="V93">
        <v>78</v>
      </c>
      <c r="W93">
        <v>381</v>
      </c>
      <c r="X93" t="s">
        <v>218</v>
      </c>
      <c r="Y93">
        <v>0</v>
      </c>
      <c r="Z93">
        <v>288</v>
      </c>
      <c r="AA93">
        <f t="shared" si="256"/>
        <v>624</v>
      </c>
      <c r="AB93">
        <f t="shared" si="257"/>
        <v>9.2948717948717952E-2</v>
      </c>
      <c r="AC93">
        <f t="shared" si="258"/>
        <v>0.17147435897435898</v>
      </c>
      <c r="AD93">
        <f t="shared" si="259"/>
        <v>0.125</v>
      </c>
      <c r="AE93">
        <f t="shared" si="260"/>
        <v>0.61057692307692313</v>
      </c>
      <c r="AF93" t="s">
        <v>218</v>
      </c>
      <c r="AG93">
        <v>70</v>
      </c>
      <c r="AH93">
        <v>53</v>
      </c>
      <c r="AI93">
        <v>15</v>
      </c>
      <c r="AJ93">
        <v>76</v>
      </c>
      <c r="AK93">
        <v>454</v>
      </c>
      <c r="AL93" t="s">
        <v>218</v>
      </c>
      <c r="AM93">
        <v>0</v>
      </c>
      <c r="AN93">
        <v>324</v>
      </c>
      <c r="AO93">
        <f t="shared" si="261"/>
        <v>653</v>
      </c>
      <c r="AP93">
        <f t="shared" si="262"/>
        <v>0.10719754977029096</v>
      </c>
      <c r="AQ93">
        <f t="shared" si="263"/>
        <v>8.1163859111791734E-2</v>
      </c>
      <c r="AR93">
        <f t="shared" si="264"/>
        <v>0.11638591117917305</v>
      </c>
      <c r="AS93">
        <f t="shared" si="265"/>
        <v>0.69525267993874429</v>
      </c>
      <c r="AT93" t="s">
        <v>218</v>
      </c>
      <c r="AU93">
        <v>88</v>
      </c>
      <c r="AV93">
        <v>60</v>
      </c>
      <c r="AW93">
        <v>41</v>
      </c>
      <c r="AX93">
        <v>105</v>
      </c>
      <c r="AY93">
        <v>412</v>
      </c>
      <c r="AZ93" t="s">
        <v>218</v>
      </c>
      <c r="BA93">
        <v>0</v>
      </c>
      <c r="BB93">
        <v>338</v>
      </c>
      <c r="BC93">
        <f t="shared" si="266"/>
        <v>665</v>
      </c>
      <c r="BD93">
        <f t="shared" si="267"/>
        <v>0.13233082706766916</v>
      </c>
      <c r="BE93">
        <f t="shared" si="268"/>
        <v>9.0225563909774431E-2</v>
      </c>
      <c r="BF93">
        <f t="shared" si="269"/>
        <v>0.15789473684210525</v>
      </c>
      <c r="BG93">
        <f t="shared" si="270"/>
        <v>0.61954887218045118</v>
      </c>
      <c r="BH93" t="s">
        <v>218</v>
      </c>
      <c r="BI93">
        <v>62</v>
      </c>
      <c r="BJ93">
        <v>32</v>
      </c>
      <c r="BK93">
        <v>10</v>
      </c>
      <c r="BL93">
        <v>133</v>
      </c>
      <c r="BM93">
        <v>357</v>
      </c>
      <c r="BN93" t="s">
        <v>218</v>
      </c>
      <c r="BO93">
        <v>0</v>
      </c>
      <c r="BP93">
        <v>357</v>
      </c>
      <c r="BQ93">
        <f t="shared" si="271"/>
        <v>584</v>
      </c>
      <c r="BR93">
        <f t="shared" si="272"/>
        <v>0.10616438356164383</v>
      </c>
      <c r="BS93">
        <f t="shared" si="273"/>
        <v>5.4794520547945202E-2</v>
      </c>
      <c r="BT93">
        <f t="shared" si="274"/>
        <v>0.22773972602739725</v>
      </c>
      <c r="BU93">
        <f t="shared" si="275"/>
        <v>0.61130136986301364</v>
      </c>
      <c r="BV93" t="s">
        <v>218</v>
      </c>
      <c r="BW93">
        <v>88</v>
      </c>
      <c r="BX93">
        <v>51</v>
      </c>
      <c r="BY93">
        <v>15</v>
      </c>
      <c r="BZ93">
        <v>117</v>
      </c>
      <c r="CA93">
        <v>394</v>
      </c>
      <c r="CB93" t="s">
        <v>218</v>
      </c>
      <c r="CC93">
        <v>0</v>
      </c>
      <c r="CD93">
        <v>335</v>
      </c>
      <c r="CE93">
        <v>13</v>
      </c>
      <c r="CF93">
        <v>26</v>
      </c>
      <c r="CG93">
        <v>103</v>
      </c>
      <c r="CH93">
        <v>50</v>
      </c>
      <c r="CI93">
        <v>128</v>
      </c>
      <c r="CJ93">
        <v>356</v>
      </c>
      <c r="CK93">
        <v>19</v>
      </c>
      <c r="CL93">
        <f t="shared" si="276"/>
        <v>663</v>
      </c>
      <c r="CM93">
        <f t="shared" si="277"/>
        <v>0.13273001508295626</v>
      </c>
      <c r="CN93">
        <f t="shared" si="278"/>
        <v>7.6923076923076927E-2</v>
      </c>
      <c r="CO93">
        <f t="shared" si="279"/>
        <v>0.17647058823529413</v>
      </c>
      <c r="CP93">
        <f t="shared" si="280"/>
        <v>0.5942684766214178</v>
      </c>
      <c r="CQ93" t="s">
        <v>218</v>
      </c>
      <c r="CR93">
        <f t="shared" si="281"/>
        <v>1.9607843137254902E-2</v>
      </c>
      <c r="CS93">
        <v>54</v>
      </c>
      <c r="CT93">
        <v>36</v>
      </c>
      <c r="CU93">
        <v>3</v>
      </c>
      <c r="CV93">
        <v>52</v>
      </c>
      <c r="CW93">
        <v>247</v>
      </c>
      <c r="CX93" t="s">
        <v>218</v>
      </c>
      <c r="CY93">
        <v>0</v>
      </c>
      <c r="CZ93">
        <v>207</v>
      </c>
      <c r="DA93">
        <v>3</v>
      </c>
      <c r="DB93">
        <v>16</v>
      </c>
      <c r="DC93">
        <v>75</v>
      </c>
      <c r="DD93">
        <v>37</v>
      </c>
      <c r="DE93">
        <v>53</v>
      </c>
      <c r="DF93">
        <v>211</v>
      </c>
      <c r="DG93">
        <v>9</v>
      </c>
      <c r="DH93">
        <f t="shared" si="282"/>
        <v>392</v>
      </c>
      <c r="DI93">
        <f t="shared" si="283"/>
        <v>0.13775510204081631</v>
      </c>
      <c r="DJ93">
        <f t="shared" si="284"/>
        <v>9.1836734693877556E-2</v>
      </c>
      <c r="DK93">
        <f t="shared" si="285"/>
        <v>0.1326530612244898</v>
      </c>
      <c r="DL93">
        <f t="shared" si="286"/>
        <v>0.63010204081632648</v>
      </c>
      <c r="DM93" t="s">
        <v>218</v>
      </c>
      <c r="DN93">
        <f t="shared" si="287"/>
        <v>7.6530612244897957E-3</v>
      </c>
      <c r="DO93">
        <v>45</v>
      </c>
      <c r="DP93">
        <v>22</v>
      </c>
      <c r="DQ93">
        <v>8</v>
      </c>
      <c r="DR93">
        <v>55</v>
      </c>
      <c r="DS93">
        <v>278</v>
      </c>
      <c r="DT93" t="s">
        <v>218</v>
      </c>
      <c r="DU93">
        <v>0</v>
      </c>
      <c r="DV93">
        <v>242</v>
      </c>
      <c r="DW93">
        <v>0</v>
      </c>
      <c r="DX93">
        <v>37</v>
      </c>
      <c r="DY93">
        <v>62</v>
      </c>
      <c r="DZ93">
        <v>24</v>
      </c>
      <c r="EA93">
        <v>55</v>
      </c>
      <c r="EB93">
        <v>234</v>
      </c>
      <c r="EC93">
        <v>10</v>
      </c>
      <c r="ED93">
        <f t="shared" si="288"/>
        <v>400</v>
      </c>
      <c r="EE93">
        <f t="shared" si="289"/>
        <v>0.1125</v>
      </c>
      <c r="EF93">
        <f t="shared" si="290"/>
        <v>5.5E-2</v>
      </c>
      <c r="EG93">
        <f t="shared" si="291"/>
        <v>0.13750000000000001</v>
      </c>
      <c r="EH93">
        <f t="shared" si="292"/>
        <v>0.69499999999999995</v>
      </c>
      <c r="EI93" t="s">
        <v>218</v>
      </c>
      <c r="EJ93">
        <f t="shared" si="293"/>
        <v>0</v>
      </c>
      <c r="EK93">
        <v>3</v>
      </c>
      <c r="EL93">
        <v>0</v>
      </c>
      <c r="EM93">
        <v>0</v>
      </c>
      <c r="EN93">
        <v>7</v>
      </c>
      <c r="EO93">
        <v>10</v>
      </c>
      <c r="EP93" t="s">
        <v>218</v>
      </c>
      <c r="EQ93">
        <v>0</v>
      </c>
      <c r="ER93">
        <v>10</v>
      </c>
      <c r="ES93">
        <v>0</v>
      </c>
      <c r="EU93">
        <v>3</v>
      </c>
      <c r="EV93">
        <v>0</v>
      </c>
      <c r="EW93">
        <v>10</v>
      </c>
      <c r="EX93">
        <v>7</v>
      </c>
      <c r="EY93">
        <v>0</v>
      </c>
      <c r="EZ93">
        <f t="shared" si="294"/>
        <v>20</v>
      </c>
      <c r="FA93">
        <f t="shared" si="295"/>
        <v>0.15</v>
      </c>
      <c r="FB93">
        <f t="shared" si="296"/>
        <v>0</v>
      </c>
      <c r="FC93">
        <f t="shared" si="297"/>
        <v>0.35</v>
      </c>
      <c r="FD93">
        <f t="shared" si="298"/>
        <v>0.5</v>
      </c>
      <c r="FE93" t="s">
        <v>218</v>
      </c>
      <c r="FF93">
        <f t="shared" si="299"/>
        <v>0</v>
      </c>
      <c r="FG93">
        <v>66.3</v>
      </c>
      <c r="FH93">
        <v>87</v>
      </c>
      <c r="FI93">
        <v>2.5499999999999998E-2</v>
      </c>
      <c r="FJ93">
        <v>61037</v>
      </c>
      <c r="FK93">
        <v>0.16800000000000001</v>
      </c>
      <c r="FL93">
        <v>0.85440000000000005</v>
      </c>
      <c r="FM93">
        <v>0.1522</v>
      </c>
      <c r="FN93">
        <v>0.1133</v>
      </c>
      <c r="FO93">
        <v>0.19270000000000001</v>
      </c>
      <c r="FP93">
        <v>0</v>
      </c>
      <c r="FQ93">
        <v>0</v>
      </c>
      <c r="FR93">
        <v>0</v>
      </c>
      <c r="FS93">
        <v>0</v>
      </c>
      <c r="FT93" t="s">
        <v>218</v>
      </c>
      <c r="FU93">
        <v>0</v>
      </c>
      <c r="FV93">
        <f t="shared" si="234"/>
        <v>0</v>
      </c>
      <c r="FW93" s="12" t="e">
        <f t="shared" si="235"/>
        <v>#DIV/0!</v>
      </c>
      <c r="FX93" s="12" t="e">
        <f t="shared" si="236"/>
        <v>#DIV/0!</v>
      </c>
      <c r="FY93" s="12" t="e">
        <f t="shared" si="237"/>
        <v>#DIV/0!</v>
      </c>
      <c r="FZ93" s="12" t="e">
        <f t="shared" si="238"/>
        <v>#DIV/0!</v>
      </c>
      <c r="GA93" t="s">
        <v>218</v>
      </c>
      <c r="GB93" s="12" t="e">
        <f t="shared" si="239"/>
        <v>#DIV/0!</v>
      </c>
      <c r="GC93">
        <v>0</v>
      </c>
      <c r="GD93">
        <v>0</v>
      </c>
      <c r="GE93">
        <v>0</v>
      </c>
      <c r="GF93">
        <v>0</v>
      </c>
      <c r="GG93" t="s">
        <v>218</v>
      </c>
      <c r="GH93">
        <v>0</v>
      </c>
      <c r="GI93">
        <f t="shared" si="240"/>
        <v>0</v>
      </c>
      <c r="GJ93" t="e">
        <f t="shared" si="241"/>
        <v>#DIV/0!</v>
      </c>
      <c r="GK93" t="e">
        <f t="shared" si="242"/>
        <v>#DIV/0!</v>
      </c>
      <c r="GL93" t="e">
        <f t="shared" si="243"/>
        <v>#DIV/0!</v>
      </c>
      <c r="GM93" t="e">
        <f t="shared" si="244"/>
        <v>#DIV/0!</v>
      </c>
      <c r="GN93" t="s">
        <v>218</v>
      </c>
      <c r="GO93" t="e">
        <f t="shared" si="245"/>
        <v>#DIV/0!</v>
      </c>
      <c r="GP93">
        <v>0</v>
      </c>
      <c r="GQ93">
        <v>0</v>
      </c>
      <c r="GR93">
        <v>0</v>
      </c>
      <c r="GS93">
        <v>0</v>
      </c>
      <c r="GT93" t="s">
        <v>218</v>
      </c>
      <c r="GU93">
        <v>0</v>
      </c>
      <c r="GV93">
        <f t="shared" si="246"/>
        <v>0</v>
      </c>
      <c r="GW93" t="e">
        <f t="shared" si="247"/>
        <v>#DIV/0!</v>
      </c>
      <c r="GX93" t="e">
        <f t="shared" si="248"/>
        <v>#DIV/0!</v>
      </c>
      <c r="GY93" t="e">
        <f t="shared" si="249"/>
        <v>#DIV/0!</v>
      </c>
      <c r="GZ93" t="e">
        <f t="shared" si="250"/>
        <v>#DIV/0!</v>
      </c>
      <c r="HA93" t="s">
        <v>218</v>
      </c>
      <c r="HB93" t="e">
        <f t="shared" si="251"/>
        <v>#DIV/0!</v>
      </c>
    </row>
    <row r="94" spans="1:210">
      <c r="A94" t="s">
        <v>422</v>
      </c>
      <c r="B94" t="s">
        <v>214</v>
      </c>
      <c r="C94" t="s">
        <v>423</v>
      </c>
      <c r="D94" t="s">
        <v>216</v>
      </c>
      <c r="E94" t="s">
        <v>217</v>
      </c>
      <c r="F94">
        <v>50</v>
      </c>
      <c r="G94">
        <v>9</v>
      </c>
      <c r="H94">
        <v>8</v>
      </c>
      <c r="I94">
        <v>223</v>
      </c>
      <c r="J94">
        <v>209</v>
      </c>
      <c r="K94" t="s">
        <v>218</v>
      </c>
      <c r="L94">
        <v>170</v>
      </c>
      <c r="M94">
        <f t="shared" si="233"/>
        <v>491</v>
      </c>
      <c r="N94">
        <f t="shared" si="252"/>
        <v>0.10183299389002037</v>
      </c>
      <c r="O94">
        <f t="shared" si="253"/>
        <v>1.8329938900203666E-2</v>
      </c>
      <c r="P94">
        <f t="shared" si="254"/>
        <v>0.45417515274949083</v>
      </c>
      <c r="Q94">
        <f t="shared" si="255"/>
        <v>0.42566191446028512</v>
      </c>
      <c r="R94" t="s">
        <v>218</v>
      </c>
      <c r="S94">
        <v>41</v>
      </c>
      <c r="T94">
        <v>17</v>
      </c>
      <c r="U94">
        <v>10</v>
      </c>
      <c r="V94">
        <v>181</v>
      </c>
      <c r="W94">
        <v>241</v>
      </c>
      <c r="X94" t="s">
        <v>218</v>
      </c>
      <c r="Y94">
        <v>0</v>
      </c>
      <c r="Z94">
        <v>202</v>
      </c>
      <c r="AA94">
        <f t="shared" si="256"/>
        <v>480</v>
      </c>
      <c r="AB94">
        <f t="shared" si="257"/>
        <v>8.5416666666666669E-2</v>
      </c>
      <c r="AC94">
        <f t="shared" si="258"/>
        <v>3.5416666666666666E-2</v>
      </c>
      <c r="AD94">
        <f t="shared" si="259"/>
        <v>0.37708333333333333</v>
      </c>
      <c r="AE94">
        <f t="shared" si="260"/>
        <v>0.50208333333333333</v>
      </c>
      <c r="AF94" t="s">
        <v>218</v>
      </c>
      <c r="AG94">
        <v>35</v>
      </c>
      <c r="AH94">
        <v>11</v>
      </c>
      <c r="AI94">
        <v>3</v>
      </c>
      <c r="AJ94">
        <v>184</v>
      </c>
      <c r="AK94">
        <v>211</v>
      </c>
      <c r="AL94" t="s">
        <v>218</v>
      </c>
      <c r="AM94">
        <v>0</v>
      </c>
      <c r="AN94">
        <v>136</v>
      </c>
      <c r="AO94">
        <f t="shared" si="261"/>
        <v>441</v>
      </c>
      <c r="AP94">
        <f t="shared" si="262"/>
        <v>7.9365079365079361E-2</v>
      </c>
      <c r="AQ94">
        <f t="shared" si="263"/>
        <v>2.4943310657596373E-2</v>
      </c>
      <c r="AR94">
        <f t="shared" si="264"/>
        <v>0.41723356009070295</v>
      </c>
      <c r="AS94">
        <f t="shared" si="265"/>
        <v>0.47845804988662133</v>
      </c>
      <c r="AT94" t="s">
        <v>218</v>
      </c>
      <c r="AU94">
        <v>24</v>
      </c>
      <c r="AV94">
        <v>4</v>
      </c>
      <c r="AW94">
        <v>0</v>
      </c>
      <c r="AX94">
        <v>218</v>
      </c>
      <c r="AY94">
        <v>171</v>
      </c>
      <c r="AZ94" t="s">
        <v>218</v>
      </c>
      <c r="BA94">
        <v>0</v>
      </c>
      <c r="BB94">
        <v>135</v>
      </c>
      <c r="BC94">
        <f t="shared" si="266"/>
        <v>417</v>
      </c>
      <c r="BD94">
        <f t="shared" si="267"/>
        <v>5.7553956834532377E-2</v>
      </c>
      <c r="BE94">
        <f t="shared" si="268"/>
        <v>9.5923261390887284E-3</v>
      </c>
      <c r="BF94">
        <f t="shared" si="269"/>
        <v>0.5227817745803357</v>
      </c>
      <c r="BG94">
        <f t="shared" si="270"/>
        <v>0.41007194244604317</v>
      </c>
      <c r="BH94" t="s">
        <v>218</v>
      </c>
      <c r="BI94">
        <v>15</v>
      </c>
      <c r="BJ94">
        <v>6</v>
      </c>
      <c r="BK94">
        <v>0</v>
      </c>
      <c r="BL94">
        <v>217</v>
      </c>
      <c r="BM94">
        <v>191</v>
      </c>
      <c r="BN94" t="s">
        <v>218</v>
      </c>
      <c r="BO94">
        <v>0</v>
      </c>
      <c r="BP94">
        <v>156</v>
      </c>
      <c r="BQ94">
        <f t="shared" si="271"/>
        <v>429</v>
      </c>
      <c r="BR94">
        <f t="shared" si="272"/>
        <v>3.4965034965034968E-2</v>
      </c>
      <c r="BS94">
        <f t="shared" si="273"/>
        <v>1.3986013986013986E-2</v>
      </c>
      <c r="BT94">
        <f t="shared" si="274"/>
        <v>0.5058275058275058</v>
      </c>
      <c r="BU94">
        <f t="shared" si="275"/>
        <v>0.44522144522144524</v>
      </c>
      <c r="BV94" t="s">
        <v>218</v>
      </c>
      <c r="BW94">
        <v>35</v>
      </c>
      <c r="BX94">
        <v>7</v>
      </c>
      <c r="BY94">
        <v>1</v>
      </c>
      <c r="BZ94">
        <v>268</v>
      </c>
      <c r="CA94">
        <v>225</v>
      </c>
      <c r="CB94" t="s">
        <v>218</v>
      </c>
      <c r="CC94">
        <v>0</v>
      </c>
      <c r="CD94">
        <v>183</v>
      </c>
      <c r="CE94">
        <v>6</v>
      </c>
      <c r="CF94">
        <v>75</v>
      </c>
      <c r="CG94">
        <v>37</v>
      </c>
      <c r="CH94">
        <v>7</v>
      </c>
      <c r="CI94">
        <v>250</v>
      </c>
      <c r="CJ94">
        <v>177</v>
      </c>
      <c r="CK94">
        <v>18</v>
      </c>
      <c r="CL94">
        <f t="shared" si="276"/>
        <v>541</v>
      </c>
      <c r="CM94">
        <f t="shared" si="277"/>
        <v>6.4695009242144177E-2</v>
      </c>
      <c r="CN94">
        <f t="shared" si="278"/>
        <v>1.2939001848428836E-2</v>
      </c>
      <c r="CO94">
        <f t="shared" si="279"/>
        <v>0.49537892791127541</v>
      </c>
      <c r="CP94">
        <f t="shared" si="280"/>
        <v>0.41589648798521256</v>
      </c>
      <c r="CQ94" t="s">
        <v>218</v>
      </c>
      <c r="CR94">
        <f t="shared" si="281"/>
        <v>1.1090573012939002E-2</v>
      </c>
      <c r="CS94">
        <v>29</v>
      </c>
      <c r="CT94">
        <v>10</v>
      </c>
      <c r="CU94">
        <v>5</v>
      </c>
      <c r="CV94">
        <v>146</v>
      </c>
      <c r="CW94">
        <v>230</v>
      </c>
      <c r="CX94" t="s">
        <v>218</v>
      </c>
      <c r="CY94">
        <v>0</v>
      </c>
      <c r="CZ94">
        <v>193</v>
      </c>
      <c r="DA94">
        <v>2</v>
      </c>
      <c r="DB94">
        <v>49</v>
      </c>
      <c r="DC94">
        <v>39</v>
      </c>
      <c r="DD94">
        <v>9</v>
      </c>
      <c r="DE94">
        <v>160</v>
      </c>
      <c r="DF94">
        <v>197</v>
      </c>
      <c r="DG94">
        <v>15</v>
      </c>
      <c r="DH94">
        <f t="shared" si="282"/>
        <v>417</v>
      </c>
      <c r="DI94">
        <f t="shared" si="283"/>
        <v>6.9544364508393283E-2</v>
      </c>
      <c r="DJ94">
        <f t="shared" si="284"/>
        <v>2.3980815347721823E-2</v>
      </c>
      <c r="DK94">
        <f t="shared" si="285"/>
        <v>0.3501199040767386</v>
      </c>
      <c r="DL94">
        <f t="shared" si="286"/>
        <v>0.55155875299760193</v>
      </c>
      <c r="DM94" t="s">
        <v>218</v>
      </c>
      <c r="DN94">
        <f t="shared" si="287"/>
        <v>4.7961630695443642E-3</v>
      </c>
      <c r="DT94" t="s">
        <v>218</v>
      </c>
      <c r="ED94">
        <f t="shared" si="288"/>
        <v>0</v>
      </c>
      <c r="EE94" t="e">
        <f t="shared" si="289"/>
        <v>#DIV/0!</v>
      </c>
      <c r="EF94" t="e">
        <f t="shared" si="290"/>
        <v>#DIV/0!</v>
      </c>
      <c r="EG94" t="e">
        <f t="shared" si="291"/>
        <v>#DIV/0!</v>
      </c>
      <c r="EH94" t="e">
        <f t="shared" si="292"/>
        <v>#DIV/0!</v>
      </c>
      <c r="EI94" t="s">
        <v>218</v>
      </c>
      <c r="EJ94" t="e">
        <f t="shared" si="293"/>
        <v>#DIV/0!</v>
      </c>
      <c r="EK94">
        <v>27</v>
      </c>
      <c r="EL94">
        <v>5</v>
      </c>
      <c r="EM94">
        <v>2</v>
      </c>
      <c r="EN94">
        <v>99</v>
      </c>
      <c r="EO94">
        <v>146</v>
      </c>
      <c r="EP94" t="s">
        <v>218</v>
      </c>
      <c r="EQ94">
        <v>0</v>
      </c>
      <c r="ER94">
        <v>117</v>
      </c>
      <c r="ES94">
        <v>2</v>
      </c>
      <c r="EU94">
        <v>43</v>
      </c>
      <c r="EV94">
        <v>5</v>
      </c>
      <c r="EW94">
        <v>116</v>
      </c>
      <c r="EX94">
        <v>94</v>
      </c>
      <c r="EY94">
        <v>6</v>
      </c>
      <c r="EZ94">
        <f t="shared" si="294"/>
        <v>279</v>
      </c>
      <c r="FA94">
        <f t="shared" si="295"/>
        <v>9.6774193548387094E-2</v>
      </c>
      <c r="FB94">
        <f t="shared" si="296"/>
        <v>1.7921146953405017E-2</v>
      </c>
      <c r="FC94">
        <f t="shared" si="297"/>
        <v>0.35483870967741937</v>
      </c>
      <c r="FD94">
        <f t="shared" si="298"/>
        <v>0.52329749103942658</v>
      </c>
      <c r="FE94" t="s">
        <v>218</v>
      </c>
      <c r="FF94">
        <f t="shared" si="299"/>
        <v>7.1684587813620072E-3</v>
      </c>
      <c r="FG94">
        <v>58.1</v>
      </c>
      <c r="FH94">
        <v>161</v>
      </c>
      <c r="FI94">
        <v>4.1200000000000001E-2</v>
      </c>
      <c r="FJ94">
        <v>57569</v>
      </c>
      <c r="FK94">
        <v>0.193</v>
      </c>
      <c r="FL94">
        <v>0.82179999999999997</v>
      </c>
      <c r="FM94">
        <v>0.1774</v>
      </c>
      <c r="FN94">
        <v>0.14319999999999999</v>
      </c>
      <c r="FO94">
        <v>0.21110000000000001</v>
      </c>
      <c r="FP94">
        <v>52</v>
      </c>
      <c r="FQ94">
        <v>15</v>
      </c>
      <c r="FR94">
        <v>91</v>
      </c>
      <c r="FS94">
        <v>141</v>
      </c>
      <c r="FT94" t="s">
        <v>218</v>
      </c>
      <c r="FU94">
        <v>16</v>
      </c>
      <c r="FV94">
        <f t="shared" si="234"/>
        <v>315</v>
      </c>
      <c r="FW94" s="12">
        <f t="shared" si="235"/>
        <v>0.16507936507936508</v>
      </c>
      <c r="FX94" s="12">
        <f t="shared" si="236"/>
        <v>4.7619047619047616E-2</v>
      </c>
      <c r="FY94" s="12">
        <f t="shared" si="237"/>
        <v>0.28888888888888886</v>
      </c>
      <c r="FZ94" s="12">
        <f t="shared" si="238"/>
        <v>0.44761904761904764</v>
      </c>
      <c r="GA94" t="s">
        <v>218</v>
      </c>
      <c r="GB94" s="12">
        <f t="shared" si="239"/>
        <v>5.0793650793650794E-2</v>
      </c>
      <c r="GC94">
        <v>46</v>
      </c>
      <c r="GD94">
        <v>13</v>
      </c>
      <c r="GE94">
        <v>76</v>
      </c>
      <c r="GF94">
        <v>170</v>
      </c>
      <c r="GG94" t="s">
        <v>218</v>
      </c>
      <c r="GH94">
        <v>15</v>
      </c>
      <c r="GI94">
        <f t="shared" si="240"/>
        <v>320</v>
      </c>
      <c r="GJ94">
        <f t="shared" si="241"/>
        <v>0.14374999999999999</v>
      </c>
      <c r="GK94">
        <f t="shared" si="242"/>
        <v>4.0625000000000001E-2</v>
      </c>
      <c r="GL94">
        <f t="shared" si="243"/>
        <v>0.23749999999999999</v>
      </c>
      <c r="GM94">
        <f t="shared" si="244"/>
        <v>0.53125</v>
      </c>
      <c r="GN94" t="s">
        <v>218</v>
      </c>
      <c r="GO94">
        <f t="shared" si="245"/>
        <v>4.6875E-2</v>
      </c>
      <c r="GP94">
        <v>57</v>
      </c>
      <c r="GQ94">
        <v>16</v>
      </c>
      <c r="GR94">
        <v>106</v>
      </c>
      <c r="GS94">
        <v>112</v>
      </c>
      <c r="GT94" t="s">
        <v>218</v>
      </c>
      <c r="GU94">
        <v>17</v>
      </c>
      <c r="GV94">
        <f t="shared" si="246"/>
        <v>308</v>
      </c>
      <c r="GW94">
        <f t="shared" si="247"/>
        <v>0.18506493506493507</v>
      </c>
      <c r="GX94">
        <f t="shared" si="248"/>
        <v>5.1948051948051951E-2</v>
      </c>
      <c r="GY94">
        <f t="shared" si="249"/>
        <v>0.34415584415584416</v>
      </c>
      <c r="GZ94">
        <f t="shared" si="250"/>
        <v>0.36363636363636365</v>
      </c>
      <c r="HA94" t="s">
        <v>218</v>
      </c>
      <c r="HB94">
        <f t="shared" si="251"/>
        <v>5.5194805194805192E-2</v>
      </c>
    </row>
    <row r="95" spans="1:210">
      <c r="A95" t="s">
        <v>338</v>
      </c>
      <c r="B95" t="s">
        <v>214</v>
      </c>
      <c r="C95" t="s">
        <v>424</v>
      </c>
      <c r="D95" t="s">
        <v>338</v>
      </c>
      <c r="E95" t="s">
        <v>338</v>
      </c>
      <c r="K95" t="s">
        <v>218</v>
      </c>
      <c r="M95">
        <f t="shared" si="233"/>
        <v>0</v>
      </c>
      <c r="R95" t="s">
        <v>218</v>
      </c>
      <c r="X95" t="s">
        <v>218</v>
      </c>
      <c r="AF95" t="s">
        <v>218</v>
      </c>
      <c r="AL95" t="s">
        <v>218</v>
      </c>
      <c r="AT95" t="s">
        <v>218</v>
      </c>
      <c r="AZ95" t="s">
        <v>218</v>
      </c>
      <c r="BH95" t="s">
        <v>218</v>
      </c>
      <c r="BN95" t="s">
        <v>218</v>
      </c>
      <c r="BV95" t="s">
        <v>218</v>
      </c>
      <c r="CB95" t="s">
        <v>218</v>
      </c>
      <c r="CQ95" t="s">
        <v>218</v>
      </c>
      <c r="CX95" t="s">
        <v>218</v>
      </c>
      <c r="DM95" t="s">
        <v>218</v>
      </c>
      <c r="DT95" t="s">
        <v>218</v>
      </c>
      <c r="EI95" t="s">
        <v>218</v>
      </c>
      <c r="EP95" t="s">
        <v>218</v>
      </c>
      <c r="FE95" t="s">
        <v>218</v>
      </c>
      <c r="FP95">
        <v>7</v>
      </c>
      <c r="FQ95">
        <v>53</v>
      </c>
      <c r="FR95">
        <v>17</v>
      </c>
      <c r="FS95">
        <v>370</v>
      </c>
      <c r="FT95" t="s">
        <v>218</v>
      </c>
      <c r="FU95">
        <v>88</v>
      </c>
      <c r="FV95">
        <f t="shared" si="234"/>
        <v>535</v>
      </c>
      <c r="FW95" s="12">
        <f t="shared" si="235"/>
        <v>1.3084112149532711E-2</v>
      </c>
      <c r="FX95" s="12">
        <f t="shared" si="236"/>
        <v>9.9065420560747658E-2</v>
      </c>
      <c r="FY95" s="12">
        <f t="shared" si="237"/>
        <v>3.1775700934579439E-2</v>
      </c>
      <c r="FZ95" s="12">
        <f t="shared" si="238"/>
        <v>0.69158878504672894</v>
      </c>
      <c r="GA95" t="s">
        <v>218</v>
      </c>
      <c r="GB95" s="12">
        <f t="shared" si="239"/>
        <v>0.16448598130841122</v>
      </c>
      <c r="GC95">
        <v>5</v>
      </c>
      <c r="GD95">
        <v>53</v>
      </c>
      <c r="GE95">
        <v>17</v>
      </c>
      <c r="GF95">
        <v>414</v>
      </c>
      <c r="GG95" t="s">
        <v>218</v>
      </c>
      <c r="GH95">
        <v>63</v>
      </c>
      <c r="GI95">
        <f t="shared" si="240"/>
        <v>552</v>
      </c>
      <c r="GJ95">
        <f t="shared" si="241"/>
        <v>9.057971014492754E-3</v>
      </c>
      <c r="GK95">
        <f t="shared" si="242"/>
        <v>9.6014492753623185E-2</v>
      </c>
      <c r="GL95">
        <f t="shared" si="243"/>
        <v>3.0797101449275364E-2</v>
      </c>
      <c r="GM95">
        <f t="shared" si="244"/>
        <v>0.75</v>
      </c>
      <c r="GN95" t="s">
        <v>218</v>
      </c>
      <c r="GO95">
        <f t="shared" si="245"/>
        <v>0.11413043478260869</v>
      </c>
      <c r="GP95">
        <v>9</v>
      </c>
      <c r="GQ95">
        <v>52</v>
      </c>
      <c r="GR95">
        <v>17</v>
      </c>
      <c r="GS95">
        <v>325</v>
      </c>
      <c r="GT95" t="s">
        <v>218</v>
      </c>
      <c r="GU95">
        <v>112</v>
      </c>
      <c r="GV95">
        <f t="shared" si="246"/>
        <v>515</v>
      </c>
      <c r="GW95">
        <f t="shared" si="247"/>
        <v>1.7475728155339806E-2</v>
      </c>
      <c r="GX95">
        <f t="shared" si="248"/>
        <v>0.10097087378640776</v>
      </c>
      <c r="GY95">
        <f t="shared" si="249"/>
        <v>3.3009708737864081E-2</v>
      </c>
      <c r="GZ95">
        <f t="shared" si="250"/>
        <v>0.6310679611650486</v>
      </c>
      <c r="HA95" t="s">
        <v>218</v>
      </c>
      <c r="HB95">
        <f t="shared" si="251"/>
        <v>0.2174757281553398</v>
      </c>
    </row>
    <row r="96" spans="1:210">
      <c r="A96" t="s">
        <v>338</v>
      </c>
      <c r="B96" t="s">
        <v>228</v>
      </c>
      <c r="C96" t="s">
        <v>425</v>
      </c>
      <c r="D96" t="s">
        <v>338</v>
      </c>
      <c r="E96" t="s">
        <v>338</v>
      </c>
      <c r="M96">
        <f t="shared" si="233"/>
        <v>0</v>
      </c>
      <c r="N96" t="e">
        <f>F96/$M96</f>
        <v>#DIV/0!</v>
      </c>
      <c r="O96" t="e">
        <f>G96/$M96</f>
        <v>#DIV/0!</v>
      </c>
      <c r="P96" t="e">
        <f>I96/$M96</f>
        <v>#DIV/0!</v>
      </c>
      <c r="Q96" t="e">
        <f>J96/$M96</f>
        <v>#DIV/0!</v>
      </c>
      <c r="R96" t="e">
        <f>K96/$M96</f>
        <v>#DIV/0!</v>
      </c>
      <c r="AA96">
        <f>SUM(S96,T96,V96,W96,X96)</f>
        <v>0</v>
      </c>
      <c r="AB96" t="e">
        <f>S96/$AA96</f>
        <v>#DIV/0!</v>
      </c>
      <c r="AC96" t="e">
        <f>T96/$AA96</f>
        <v>#DIV/0!</v>
      </c>
      <c r="AD96" t="e">
        <f>V96/$AA96</f>
        <v>#DIV/0!</v>
      </c>
      <c r="AE96" t="e">
        <f>W96/$AA96</f>
        <v>#DIV/0!</v>
      </c>
      <c r="AF96" t="e">
        <f>X96/$AA96</f>
        <v>#DIV/0!</v>
      </c>
      <c r="AO96">
        <f>SUM(AG96,AH96,AJ96,AK96,AL96)</f>
        <v>0</v>
      </c>
      <c r="AP96" t="e">
        <f>AG96/$AO96</f>
        <v>#DIV/0!</v>
      </c>
      <c r="AQ96" t="e">
        <f>AH96/$AO96</f>
        <v>#DIV/0!</v>
      </c>
      <c r="AR96" t="e">
        <f>AJ96/$AO96</f>
        <v>#DIV/0!</v>
      </c>
      <c r="AS96" t="e">
        <f>AK96/$AO96</f>
        <v>#DIV/0!</v>
      </c>
      <c r="AT96" t="e">
        <f>AL96/$AO96</f>
        <v>#DIV/0!</v>
      </c>
      <c r="AU96">
        <v>9</v>
      </c>
      <c r="AV96">
        <v>4</v>
      </c>
      <c r="AW96">
        <v>2</v>
      </c>
      <c r="AX96">
        <v>550</v>
      </c>
      <c r="AY96">
        <v>663</v>
      </c>
      <c r="AZ96">
        <v>260</v>
      </c>
      <c r="BA96">
        <v>260</v>
      </c>
      <c r="BB96">
        <v>558</v>
      </c>
      <c r="BC96">
        <f>SUM(AU96,AV96,AX96,AY96,AZ96)</f>
        <v>1486</v>
      </c>
      <c r="BD96">
        <f>AU96/$BC96</f>
        <v>6.0565275908479139E-3</v>
      </c>
      <c r="BE96">
        <f>AV96/$BC96</f>
        <v>2.6917900403768506E-3</v>
      </c>
      <c r="BF96">
        <f>AX96/$BC96</f>
        <v>0.37012113055181695</v>
      </c>
      <c r="BG96">
        <f>AY96/$BC96</f>
        <v>0.44616419919246297</v>
      </c>
      <c r="BH96">
        <f>AZ96/$BC96</f>
        <v>0.17496635262449528</v>
      </c>
      <c r="BI96">
        <v>5</v>
      </c>
      <c r="BJ96">
        <v>4</v>
      </c>
      <c r="BK96">
        <v>2</v>
      </c>
      <c r="BL96">
        <v>622</v>
      </c>
      <c r="BM96">
        <v>920</v>
      </c>
      <c r="BN96">
        <v>404</v>
      </c>
      <c r="BO96">
        <v>323</v>
      </c>
      <c r="BP96">
        <v>833</v>
      </c>
      <c r="BQ96">
        <f>SUM(BI96,BJ96,BL96,BM96,BN96)</f>
        <v>1955</v>
      </c>
      <c r="BR96">
        <f>BI96/$BQ96</f>
        <v>2.5575447570332483E-3</v>
      </c>
      <c r="BS96">
        <f>BJ96/$BQ96</f>
        <v>2.0460358056265983E-3</v>
      </c>
      <c r="BT96">
        <f>BL96/$BQ96</f>
        <v>0.31815856777493606</v>
      </c>
      <c r="BU96">
        <f>BM96/$BQ96</f>
        <v>0.47058823529411764</v>
      </c>
      <c r="BV96">
        <f>BN96/$BQ96</f>
        <v>0.20664961636828644</v>
      </c>
      <c r="BW96">
        <v>21</v>
      </c>
      <c r="BX96">
        <v>5</v>
      </c>
      <c r="BY96">
        <v>0</v>
      </c>
      <c r="BZ96">
        <v>546</v>
      </c>
      <c r="CA96">
        <v>934</v>
      </c>
      <c r="CB96">
        <v>395</v>
      </c>
      <c r="CC96">
        <v>340</v>
      </c>
      <c r="CD96">
        <v>884</v>
      </c>
      <c r="CE96">
        <v>9</v>
      </c>
      <c r="CF96">
        <v>20</v>
      </c>
      <c r="CG96">
        <v>35</v>
      </c>
      <c r="CH96">
        <v>7</v>
      </c>
      <c r="CI96">
        <v>517</v>
      </c>
      <c r="CJ96">
        <v>974</v>
      </c>
      <c r="CK96">
        <v>10</v>
      </c>
      <c r="CL96">
        <f>SUM(BW96,BX96,BZ96,CA96,CB96,CE96)</f>
        <v>1910</v>
      </c>
      <c r="CM96">
        <f>BW96/$CL96</f>
        <v>1.0994764397905759E-2</v>
      </c>
      <c r="CN96">
        <f>BX96/$CL96</f>
        <v>2.617801047120419E-3</v>
      </c>
      <c r="CO96">
        <f>BZ96/$CL96</f>
        <v>0.28586387434554972</v>
      </c>
      <c r="CP96">
        <f>CA96/$CL96</f>
        <v>0.48900523560209425</v>
      </c>
      <c r="CQ96">
        <f>CB96/$CL96</f>
        <v>0.20680628272251309</v>
      </c>
      <c r="CR96">
        <f>CE96/$CL96</f>
        <v>4.7120418848167539E-3</v>
      </c>
      <c r="CS96">
        <v>16</v>
      </c>
      <c r="CT96">
        <v>20</v>
      </c>
      <c r="CU96">
        <v>3</v>
      </c>
      <c r="CV96">
        <v>467</v>
      </c>
      <c r="CW96">
        <v>832</v>
      </c>
      <c r="CX96">
        <v>424</v>
      </c>
      <c r="CY96">
        <v>271</v>
      </c>
      <c r="CZ96">
        <v>813</v>
      </c>
      <c r="DA96">
        <v>7</v>
      </c>
      <c r="DB96">
        <v>35</v>
      </c>
      <c r="DC96">
        <v>25</v>
      </c>
      <c r="DD96">
        <v>21</v>
      </c>
      <c r="DE96">
        <v>481</v>
      </c>
      <c r="DF96">
        <v>789</v>
      </c>
      <c r="DG96">
        <v>12</v>
      </c>
      <c r="DH96">
        <f>SUM(CS96,CT96,CV96,CW96,CX96,DA96)</f>
        <v>1766</v>
      </c>
      <c r="DI96">
        <f>CS96/$DH96</f>
        <v>9.0600226500566258E-3</v>
      </c>
      <c r="DJ96">
        <f>CT96/$DH96</f>
        <v>1.1325028312570781E-2</v>
      </c>
      <c r="DK96">
        <f>CV96/$DH96</f>
        <v>0.26443941109852775</v>
      </c>
      <c r="DL96">
        <f>CW96/$DH96</f>
        <v>0.47112117780294449</v>
      </c>
      <c r="DM96">
        <f>CX96/$DH96</f>
        <v>0.24009060022650056</v>
      </c>
      <c r="DN96">
        <f>DA96/$DH96</f>
        <v>3.9637599093997732E-3</v>
      </c>
      <c r="DO96">
        <v>45</v>
      </c>
      <c r="DP96">
        <v>26</v>
      </c>
      <c r="DQ96">
        <v>3</v>
      </c>
      <c r="DR96">
        <v>481</v>
      </c>
      <c r="DS96">
        <v>735</v>
      </c>
      <c r="DT96">
        <v>399</v>
      </c>
      <c r="DU96">
        <v>261</v>
      </c>
      <c r="DV96">
        <v>758</v>
      </c>
      <c r="DW96">
        <v>69</v>
      </c>
      <c r="DX96">
        <v>24</v>
      </c>
      <c r="DY96">
        <v>36</v>
      </c>
      <c r="DZ96">
        <v>22</v>
      </c>
      <c r="EA96">
        <v>462</v>
      </c>
      <c r="EB96">
        <v>774</v>
      </c>
      <c r="EC96">
        <v>81</v>
      </c>
      <c r="ED96">
        <f>SUM(DO96,DP96,DR96,DS96,DT96,DW96)</f>
        <v>1755</v>
      </c>
      <c r="EE96">
        <f>DO96/$ED96</f>
        <v>2.564102564102564E-2</v>
      </c>
      <c r="EF96">
        <f>DP96/$ED96</f>
        <v>1.4814814814814815E-2</v>
      </c>
      <c r="EG96">
        <f>DR96/$ED96</f>
        <v>0.27407407407407408</v>
      </c>
      <c r="EH96">
        <f>DS96/$ED96</f>
        <v>0.41880341880341881</v>
      </c>
      <c r="EI96">
        <f>DT96/$ED96</f>
        <v>0.22735042735042735</v>
      </c>
      <c r="EJ96">
        <f>DW96/$ED96</f>
        <v>3.9316239316239315E-2</v>
      </c>
      <c r="EK96">
        <v>12</v>
      </c>
      <c r="EL96">
        <v>11</v>
      </c>
      <c r="EM96">
        <v>3</v>
      </c>
      <c r="EN96">
        <v>300</v>
      </c>
      <c r="EO96">
        <v>472</v>
      </c>
      <c r="EP96">
        <v>218</v>
      </c>
      <c r="EQ96">
        <v>165</v>
      </c>
      <c r="ER96">
        <v>462</v>
      </c>
      <c r="ES96">
        <v>118</v>
      </c>
      <c r="EU96">
        <v>8</v>
      </c>
      <c r="EV96">
        <v>10</v>
      </c>
      <c r="EW96">
        <v>304</v>
      </c>
      <c r="EX96">
        <v>477</v>
      </c>
      <c r="EY96">
        <v>129</v>
      </c>
      <c r="EZ96">
        <f>SUM(EK96,EL96,EN96,EO96,EP96,ES96)</f>
        <v>1131</v>
      </c>
      <c r="FA96">
        <f>EK96/$EZ96</f>
        <v>1.0610079575596816E-2</v>
      </c>
      <c r="FB96">
        <f>EL96/$EZ96</f>
        <v>9.7259062776304164E-3</v>
      </c>
      <c r="FC96">
        <f>EN96/$EZ96</f>
        <v>0.26525198938992045</v>
      </c>
      <c r="FD96">
        <f>EO96/$EZ96</f>
        <v>0.41732979664014147</v>
      </c>
      <c r="FE96">
        <f>EP96/$EZ96</f>
        <v>0.1927497789566755</v>
      </c>
      <c r="FF96">
        <f>ES96/$EZ96</f>
        <v>0.10433244916003537</v>
      </c>
      <c r="FG96">
        <v>42.3</v>
      </c>
      <c r="FH96">
        <v>110</v>
      </c>
      <c r="FI96">
        <v>2.7E-2</v>
      </c>
      <c r="FJ96">
        <v>97926</v>
      </c>
      <c r="FK96">
        <v>6.25E-2</v>
      </c>
      <c r="FL96">
        <v>0.92969999999999997</v>
      </c>
      <c r="FM96">
        <v>0.19919999999999999</v>
      </c>
      <c r="FN96">
        <v>0.19270000000000001</v>
      </c>
      <c r="FO96">
        <v>0.23849999999999999</v>
      </c>
      <c r="FP96">
        <v>2</v>
      </c>
      <c r="FQ96">
        <v>1</v>
      </c>
      <c r="FR96">
        <v>58</v>
      </c>
      <c r="FS96">
        <v>132</v>
      </c>
      <c r="FT96">
        <v>95</v>
      </c>
      <c r="FU96">
        <v>32</v>
      </c>
      <c r="FV96">
        <f t="shared" si="234"/>
        <v>320</v>
      </c>
      <c r="FW96" s="12">
        <f t="shared" si="235"/>
        <v>6.2500000000000003E-3</v>
      </c>
      <c r="FX96" s="12">
        <f t="shared" si="236"/>
        <v>3.1250000000000002E-3</v>
      </c>
      <c r="FY96" s="12">
        <f t="shared" si="237"/>
        <v>0.18124999999999999</v>
      </c>
      <c r="FZ96" s="12">
        <f t="shared" si="238"/>
        <v>0.41249999999999998</v>
      </c>
      <c r="GA96" s="12">
        <f>FT96/FV96</f>
        <v>0.296875</v>
      </c>
      <c r="GB96" s="12">
        <f t="shared" si="239"/>
        <v>0.1</v>
      </c>
      <c r="GC96">
        <v>3</v>
      </c>
      <c r="GD96">
        <v>1</v>
      </c>
      <c r="GE96">
        <v>62</v>
      </c>
      <c r="GF96">
        <v>126</v>
      </c>
      <c r="GG96">
        <v>95</v>
      </c>
      <c r="GH96">
        <v>34</v>
      </c>
      <c r="GI96">
        <f t="shared" si="240"/>
        <v>321</v>
      </c>
      <c r="GJ96">
        <f t="shared" si="241"/>
        <v>9.3457943925233638E-3</v>
      </c>
      <c r="GK96">
        <f t="shared" si="242"/>
        <v>3.1152647975077881E-3</v>
      </c>
      <c r="GL96">
        <f t="shared" si="243"/>
        <v>0.19314641744548286</v>
      </c>
      <c r="GM96">
        <f t="shared" si="244"/>
        <v>0.3925233644859813</v>
      </c>
      <c r="GN96">
        <f>GG96/$GI96</f>
        <v>0.29595015576323985</v>
      </c>
      <c r="GO96">
        <f t="shared" si="245"/>
        <v>0.1059190031152648</v>
      </c>
      <c r="GP96">
        <v>1</v>
      </c>
      <c r="GQ96">
        <v>1</v>
      </c>
      <c r="GR96">
        <v>53</v>
      </c>
      <c r="GS96">
        <v>137</v>
      </c>
      <c r="GT96">
        <v>95</v>
      </c>
      <c r="GU96">
        <v>30</v>
      </c>
      <c r="GV96">
        <f t="shared" si="246"/>
        <v>317</v>
      </c>
      <c r="GW96">
        <f t="shared" si="247"/>
        <v>3.1545741324921135E-3</v>
      </c>
      <c r="GX96">
        <f t="shared" si="248"/>
        <v>3.1545741324921135E-3</v>
      </c>
      <c r="GY96">
        <f t="shared" si="249"/>
        <v>0.16719242902208201</v>
      </c>
      <c r="GZ96">
        <f t="shared" si="250"/>
        <v>0.43217665615141954</v>
      </c>
      <c r="HA96">
        <f>GT96/$GV96</f>
        <v>0.29968454258675081</v>
      </c>
      <c r="HB96">
        <f t="shared" si="251"/>
        <v>9.4637223974763401E-2</v>
      </c>
    </row>
    <row r="97" spans="1:210">
      <c r="A97" t="s">
        <v>338</v>
      </c>
      <c r="B97" t="s">
        <v>281</v>
      </c>
      <c r="C97" t="s">
        <v>426</v>
      </c>
      <c r="D97" t="s">
        <v>338</v>
      </c>
      <c r="E97" t="s">
        <v>338</v>
      </c>
      <c r="K97" t="s">
        <v>218</v>
      </c>
      <c r="M97">
        <f t="shared" si="233"/>
        <v>0</v>
      </c>
      <c r="R97" t="s">
        <v>218</v>
      </c>
      <c r="X97" t="s">
        <v>218</v>
      </c>
      <c r="AF97" t="s">
        <v>218</v>
      </c>
      <c r="AL97" t="s">
        <v>218</v>
      </c>
      <c r="AT97" t="s">
        <v>218</v>
      </c>
      <c r="AZ97" t="s">
        <v>218</v>
      </c>
      <c r="BH97" t="s">
        <v>218</v>
      </c>
      <c r="BN97" t="s">
        <v>218</v>
      </c>
      <c r="BV97" t="s">
        <v>218</v>
      </c>
      <c r="CB97" t="s">
        <v>218</v>
      </c>
      <c r="CQ97" t="s">
        <v>218</v>
      </c>
      <c r="CX97" t="s">
        <v>218</v>
      </c>
      <c r="DM97" t="s">
        <v>218</v>
      </c>
      <c r="DT97" t="s">
        <v>218</v>
      </c>
      <c r="EI97" t="s">
        <v>218</v>
      </c>
      <c r="EP97" t="s">
        <v>218</v>
      </c>
      <c r="FE97" t="s">
        <v>218</v>
      </c>
      <c r="FP97">
        <v>0</v>
      </c>
      <c r="FQ97">
        <v>0</v>
      </c>
      <c r="FR97">
        <v>0</v>
      </c>
      <c r="FS97">
        <v>0</v>
      </c>
      <c r="FT97" t="s">
        <v>218</v>
      </c>
      <c r="FU97">
        <v>0</v>
      </c>
      <c r="FV97">
        <f t="shared" si="234"/>
        <v>0</v>
      </c>
      <c r="FW97" s="12" t="e">
        <f t="shared" si="235"/>
        <v>#DIV/0!</v>
      </c>
      <c r="FX97" s="12" t="e">
        <f t="shared" si="236"/>
        <v>#DIV/0!</v>
      </c>
      <c r="FY97" s="12" t="e">
        <f t="shared" si="237"/>
        <v>#DIV/0!</v>
      </c>
      <c r="FZ97" s="12" t="e">
        <f t="shared" si="238"/>
        <v>#DIV/0!</v>
      </c>
      <c r="GA97" t="s">
        <v>218</v>
      </c>
      <c r="GB97" s="12" t="e">
        <f t="shared" si="239"/>
        <v>#DIV/0!</v>
      </c>
      <c r="GC97">
        <v>0</v>
      </c>
      <c r="GD97">
        <v>0</v>
      </c>
      <c r="GE97">
        <v>0</v>
      </c>
      <c r="GF97">
        <v>0</v>
      </c>
      <c r="GG97" t="s">
        <v>218</v>
      </c>
      <c r="GH97">
        <v>0</v>
      </c>
      <c r="GI97">
        <f t="shared" si="240"/>
        <v>0</v>
      </c>
      <c r="GJ97" t="e">
        <f t="shared" si="241"/>
        <v>#DIV/0!</v>
      </c>
      <c r="GK97" t="e">
        <f t="shared" si="242"/>
        <v>#DIV/0!</v>
      </c>
      <c r="GL97" t="e">
        <f t="shared" si="243"/>
        <v>#DIV/0!</v>
      </c>
      <c r="GM97" t="e">
        <f t="shared" si="244"/>
        <v>#DIV/0!</v>
      </c>
      <c r="GN97" t="s">
        <v>218</v>
      </c>
      <c r="GO97" t="e">
        <f t="shared" si="245"/>
        <v>#DIV/0!</v>
      </c>
      <c r="GP97">
        <v>0</v>
      </c>
      <c r="GQ97">
        <v>0</v>
      </c>
      <c r="GR97">
        <v>0</v>
      </c>
      <c r="GS97">
        <v>0</v>
      </c>
      <c r="GT97" t="s">
        <v>218</v>
      </c>
      <c r="GU97">
        <v>0</v>
      </c>
      <c r="GV97">
        <f t="shared" si="246"/>
        <v>0</v>
      </c>
      <c r="GW97" t="e">
        <f t="shared" si="247"/>
        <v>#DIV/0!</v>
      </c>
      <c r="GX97" t="e">
        <f t="shared" si="248"/>
        <v>#DIV/0!</v>
      </c>
      <c r="GY97" t="e">
        <f t="shared" si="249"/>
        <v>#DIV/0!</v>
      </c>
      <c r="GZ97" t="e">
        <f t="shared" si="250"/>
        <v>#DIV/0!</v>
      </c>
      <c r="HA97" t="s">
        <v>218</v>
      </c>
      <c r="HB97" t="e">
        <f t="shared" si="251"/>
        <v>#DIV/0!</v>
      </c>
    </row>
    <row r="98" spans="1:210">
      <c r="A98" t="s">
        <v>253</v>
      </c>
      <c r="B98" t="s">
        <v>214</v>
      </c>
      <c r="C98" t="s">
        <v>427</v>
      </c>
      <c r="D98" t="s">
        <v>253</v>
      </c>
      <c r="E98" t="s">
        <v>254</v>
      </c>
      <c r="F98">
        <v>0</v>
      </c>
      <c r="G98">
        <v>0</v>
      </c>
      <c r="H98">
        <v>0</v>
      </c>
      <c r="I98">
        <v>57</v>
      </c>
      <c r="J98">
        <v>118</v>
      </c>
      <c r="K98" t="s">
        <v>218</v>
      </c>
      <c r="L98">
        <v>126</v>
      </c>
      <c r="M98">
        <f t="shared" si="233"/>
        <v>175</v>
      </c>
      <c r="N98">
        <f t="shared" ref="N98:O101" si="300">F98/$M98</f>
        <v>0</v>
      </c>
      <c r="O98">
        <f t="shared" si="300"/>
        <v>0</v>
      </c>
      <c r="P98">
        <f t="shared" ref="P98:Q101" si="301">I98/$M98</f>
        <v>0.32571428571428573</v>
      </c>
      <c r="Q98">
        <f t="shared" si="301"/>
        <v>0.67428571428571427</v>
      </c>
      <c r="R98" t="s">
        <v>218</v>
      </c>
      <c r="S98">
        <v>3</v>
      </c>
      <c r="T98">
        <v>3</v>
      </c>
      <c r="U98">
        <v>3</v>
      </c>
      <c r="V98">
        <v>71</v>
      </c>
      <c r="W98">
        <v>269</v>
      </c>
      <c r="X98" t="s">
        <v>218</v>
      </c>
      <c r="Y98">
        <v>0</v>
      </c>
      <c r="Z98">
        <v>251</v>
      </c>
      <c r="AA98">
        <f>SUM(S98,T98,V98,W98,X98)</f>
        <v>346</v>
      </c>
      <c r="AB98">
        <f t="shared" ref="AB98:AC101" si="302">S98/$AA98</f>
        <v>8.670520231213872E-3</v>
      </c>
      <c r="AC98">
        <f t="shared" si="302"/>
        <v>8.670520231213872E-3</v>
      </c>
      <c r="AD98">
        <f t="shared" ref="AD98:AE101" si="303">V98/$AA98</f>
        <v>0.20520231213872833</v>
      </c>
      <c r="AE98">
        <f t="shared" si="303"/>
        <v>0.7774566473988439</v>
      </c>
      <c r="AF98" t="s">
        <v>218</v>
      </c>
      <c r="AG98">
        <v>0</v>
      </c>
      <c r="AH98">
        <v>3</v>
      </c>
      <c r="AI98">
        <v>3</v>
      </c>
      <c r="AJ98">
        <v>65</v>
      </c>
      <c r="AK98">
        <v>308</v>
      </c>
      <c r="AL98" t="s">
        <v>218</v>
      </c>
      <c r="AM98">
        <v>0</v>
      </c>
      <c r="AN98">
        <v>284</v>
      </c>
      <c r="AO98">
        <f>SUM(AG98,AH98,AJ98,AK98,AL98)</f>
        <v>376</v>
      </c>
      <c r="AP98">
        <f t="shared" ref="AP98:AQ101" si="304">AG98/$AO98</f>
        <v>0</v>
      </c>
      <c r="AQ98">
        <f t="shared" si="304"/>
        <v>7.9787234042553185E-3</v>
      </c>
      <c r="AR98">
        <f t="shared" ref="AR98:AS101" si="305">AJ98/$AO98</f>
        <v>0.17287234042553193</v>
      </c>
      <c r="AS98">
        <f t="shared" si="305"/>
        <v>0.81914893617021278</v>
      </c>
      <c r="AT98" t="s">
        <v>218</v>
      </c>
      <c r="AU98">
        <v>1</v>
      </c>
      <c r="AV98">
        <v>0</v>
      </c>
      <c r="AW98">
        <v>0</v>
      </c>
      <c r="AX98">
        <v>90</v>
      </c>
      <c r="AY98">
        <v>305</v>
      </c>
      <c r="AZ98" t="s">
        <v>218</v>
      </c>
      <c r="BA98">
        <v>0</v>
      </c>
      <c r="BB98">
        <v>303</v>
      </c>
      <c r="BC98">
        <f>SUM(AU98,AV98,AX98,AY98,AZ98)</f>
        <v>396</v>
      </c>
      <c r="BD98">
        <f t="shared" ref="BD98:BE101" si="306">AU98/$BC98</f>
        <v>2.5252525252525255E-3</v>
      </c>
      <c r="BE98">
        <f t="shared" si="306"/>
        <v>0</v>
      </c>
      <c r="BF98">
        <f t="shared" ref="BF98:BG101" si="307">AX98/$BC98</f>
        <v>0.22727272727272727</v>
      </c>
      <c r="BG98">
        <f t="shared" si="307"/>
        <v>0.77020202020202022</v>
      </c>
      <c r="BH98" t="s">
        <v>218</v>
      </c>
      <c r="BI98">
        <v>3</v>
      </c>
      <c r="BJ98">
        <v>0</v>
      </c>
      <c r="BK98">
        <v>0</v>
      </c>
      <c r="BL98">
        <v>50</v>
      </c>
      <c r="BM98">
        <v>360</v>
      </c>
      <c r="BN98" t="s">
        <v>218</v>
      </c>
      <c r="BO98">
        <v>0</v>
      </c>
      <c r="BP98">
        <v>359</v>
      </c>
      <c r="BQ98">
        <f>SUM(BI98,BJ98,BL98,BM98,BN98)</f>
        <v>413</v>
      </c>
      <c r="BR98">
        <f t="shared" ref="BR98:BS101" si="308">BI98/$BQ98</f>
        <v>7.2639225181598066E-3</v>
      </c>
      <c r="BS98">
        <f t="shared" si="308"/>
        <v>0</v>
      </c>
      <c r="BT98">
        <f t="shared" ref="BT98:BU101" si="309">BL98/$BQ98</f>
        <v>0.12106537530266344</v>
      </c>
      <c r="BU98">
        <f t="shared" si="309"/>
        <v>0.87167070217917675</v>
      </c>
      <c r="BV98" t="s">
        <v>218</v>
      </c>
      <c r="BW98">
        <v>0</v>
      </c>
      <c r="BX98">
        <v>2</v>
      </c>
      <c r="BY98">
        <v>2</v>
      </c>
      <c r="BZ98">
        <v>123</v>
      </c>
      <c r="CA98">
        <v>373</v>
      </c>
      <c r="CB98" t="s">
        <v>218</v>
      </c>
      <c r="CC98">
        <v>0</v>
      </c>
      <c r="CD98">
        <v>373</v>
      </c>
      <c r="CE98">
        <v>22</v>
      </c>
      <c r="CF98">
        <v>20</v>
      </c>
      <c r="CG98">
        <v>0</v>
      </c>
      <c r="CH98">
        <v>2</v>
      </c>
      <c r="CI98">
        <v>113</v>
      </c>
      <c r="CJ98">
        <v>391</v>
      </c>
      <c r="CK98">
        <v>5</v>
      </c>
      <c r="CL98">
        <f>SUM(BW98,BX98,BZ98,CA98,CB98,CE98)</f>
        <v>520</v>
      </c>
      <c r="CM98">
        <f t="shared" ref="CM98:CN101" si="310">BW98/$CL98</f>
        <v>0</v>
      </c>
      <c r="CN98">
        <f t="shared" si="310"/>
        <v>3.8461538461538464E-3</v>
      </c>
      <c r="CO98">
        <f t="shared" ref="CO98:CP101" si="311">BZ98/$CL98</f>
        <v>0.23653846153846153</v>
      </c>
      <c r="CP98">
        <f t="shared" si="311"/>
        <v>0.71730769230769231</v>
      </c>
      <c r="CQ98" t="s">
        <v>218</v>
      </c>
      <c r="CR98">
        <f>CE98/$CL98</f>
        <v>4.230769230769231E-2</v>
      </c>
      <c r="CS98">
        <v>4</v>
      </c>
      <c r="CT98">
        <v>1</v>
      </c>
      <c r="CU98">
        <v>1</v>
      </c>
      <c r="CV98">
        <v>1</v>
      </c>
      <c r="CW98">
        <v>466</v>
      </c>
      <c r="CX98" t="s">
        <v>218</v>
      </c>
      <c r="CY98">
        <v>0</v>
      </c>
      <c r="CZ98">
        <v>458</v>
      </c>
      <c r="DA98">
        <v>14</v>
      </c>
      <c r="DB98">
        <v>0</v>
      </c>
      <c r="DC98">
        <v>4</v>
      </c>
      <c r="DD98">
        <v>2</v>
      </c>
      <c r="DE98">
        <v>0</v>
      </c>
      <c r="DF98">
        <v>469</v>
      </c>
      <c r="DG98">
        <v>13</v>
      </c>
      <c r="DH98">
        <f>SUM(CS98,CT98,CV98,CW98,CX98,DA98)</f>
        <v>486</v>
      </c>
      <c r="DI98">
        <f t="shared" ref="DI98:DJ101" si="312">CS98/$DH98</f>
        <v>8.23045267489712E-3</v>
      </c>
      <c r="DJ98">
        <f t="shared" si="312"/>
        <v>2.05761316872428E-3</v>
      </c>
      <c r="DK98">
        <f t="shared" ref="DK98:DL101" si="313">CV98/$DH98</f>
        <v>2.05761316872428E-3</v>
      </c>
      <c r="DL98">
        <f t="shared" si="313"/>
        <v>0.95884773662551437</v>
      </c>
      <c r="DM98" t="s">
        <v>218</v>
      </c>
      <c r="DN98">
        <f>DA98/$DH98</f>
        <v>2.8806584362139918E-2</v>
      </c>
      <c r="DO98">
        <v>20</v>
      </c>
      <c r="DP98">
        <v>9</v>
      </c>
      <c r="DQ98">
        <v>8</v>
      </c>
      <c r="DR98">
        <v>8</v>
      </c>
      <c r="DS98">
        <v>366</v>
      </c>
      <c r="DT98" t="s">
        <v>218</v>
      </c>
      <c r="DU98">
        <v>0</v>
      </c>
      <c r="DV98">
        <v>375</v>
      </c>
      <c r="DW98">
        <v>6</v>
      </c>
      <c r="DX98">
        <v>5</v>
      </c>
      <c r="DY98">
        <v>26</v>
      </c>
      <c r="DZ98">
        <v>8</v>
      </c>
      <c r="EA98">
        <v>9</v>
      </c>
      <c r="EB98">
        <v>319</v>
      </c>
      <c r="EC98">
        <v>9</v>
      </c>
      <c r="ED98">
        <f>SUM(DO98,DP98,DR98,DS98,DT98,DW98)</f>
        <v>409</v>
      </c>
      <c r="EE98">
        <f t="shared" ref="EE98:EF101" si="314">DO98/$ED98</f>
        <v>4.8899755501222497E-2</v>
      </c>
      <c r="EF98">
        <f t="shared" si="314"/>
        <v>2.2004889975550123E-2</v>
      </c>
      <c r="EG98">
        <f t="shared" ref="EG98:EH101" si="315">DR98/$ED98</f>
        <v>1.9559902200488997E-2</v>
      </c>
      <c r="EH98">
        <f t="shared" si="315"/>
        <v>0.89486552567237165</v>
      </c>
      <c r="EI98" t="s">
        <v>218</v>
      </c>
      <c r="EJ98">
        <f>DW98/$ED98</f>
        <v>1.4669926650366748E-2</v>
      </c>
      <c r="EK98">
        <v>9</v>
      </c>
      <c r="EL98">
        <v>2</v>
      </c>
      <c r="EM98">
        <v>1</v>
      </c>
      <c r="EN98">
        <v>35</v>
      </c>
      <c r="EO98">
        <v>398</v>
      </c>
      <c r="EP98" t="s">
        <v>218</v>
      </c>
      <c r="EQ98">
        <v>0</v>
      </c>
      <c r="ER98">
        <v>392</v>
      </c>
      <c r="ES98">
        <v>4</v>
      </c>
      <c r="EU98">
        <v>22</v>
      </c>
      <c r="EV98">
        <v>3</v>
      </c>
      <c r="EW98">
        <v>42</v>
      </c>
      <c r="EX98">
        <v>332</v>
      </c>
      <c r="EY98">
        <v>5</v>
      </c>
      <c r="EZ98">
        <f>SUM(EK98,EL98,EN98,EO98,EP98,ES98)</f>
        <v>448</v>
      </c>
      <c r="FA98">
        <f t="shared" ref="FA98:FB101" si="316">EK98/$EZ98</f>
        <v>2.0089285714285716E-2</v>
      </c>
      <c r="FB98">
        <f t="shared" si="316"/>
        <v>4.464285714285714E-3</v>
      </c>
      <c r="FC98">
        <f t="shared" ref="FC98:FD101" si="317">EN98/$EZ98</f>
        <v>7.8125E-2</v>
      </c>
      <c r="FD98">
        <f t="shared" si="317"/>
        <v>0.8883928571428571</v>
      </c>
      <c r="FE98" t="s">
        <v>218</v>
      </c>
      <c r="FF98">
        <f>ES98/$EZ98</f>
        <v>8.9285714285714281E-3</v>
      </c>
      <c r="FG98">
        <v>42.8</v>
      </c>
      <c r="FH98">
        <v>101</v>
      </c>
      <c r="FI98">
        <v>2.8000000000000001E-2</v>
      </c>
      <c r="FJ98">
        <v>82946</v>
      </c>
      <c r="FK98">
        <v>8.3599999999999994E-2</v>
      </c>
      <c r="FL98">
        <v>0.90300000000000002</v>
      </c>
      <c r="FM98">
        <v>0.2049</v>
      </c>
      <c r="FN98">
        <v>0.1827</v>
      </c>
      <c r="FO98">
        <v>0.23369999999999999</v>
      </c>
      <c r="FP98">
        <v>0</v>
      </c>
      <c r="FQ98">
        <v>0</v>
      </c>
      <c r="FR98">
        <v>0</v>
      </c>
      <c r="FS98">
        <v>0</v>
      </c>
      <c r="FT98" t="s">
        <v>218</v>
      </c>
      <c r="FU98">
        <v>0</v>
      </c>
      <c r="FV98">
        <f t="shared" si="234"/>
        <v>0</v>
      </c>
      <c r="FW98" s="12" t="e">
        <f t="shared" si="235"/>
        <v>#DIV/0!</v>
      </c>
      <c r="FX98" s="12" t="e">
        <f t="shared" si="236"/>
        <v>#DIV/0!</v>
      </c>
      <c r="FY98" s="12" t="e">
        <f t="shared" si="237"/>
        <v>#DIV/0!</v>
      </c>
      <c r="FZ98" s="12" t="e">
        <f t="shared" si="238"/>
        <v>#DIV/0!</v>
      </c>
      <c r="GA98" t="s">
        <v>218</v>
      </c>
      <c r="GB98" s="12" t="e">
        <f t="shared" si="239"/>
        <v>#DIV/0!</v>
      </c>
      <c r="GC98">
        <v>0</v>
      </c>
      <c r="GD98">
        <v>0</v>
      </c>
      <c r="GE98">
        <v>0</v>
      </c>
      <c r="GF98">
        <v>0</v>
      </c>
      <c r="GG98" t="s">
        <v>218</v>
      </c>
      <c r="GH98">
        <v>0</v>
      </c>
      <c r="GI98">
        <f t="shared" si="240"/>
        <v>0</v>
      </c>
      <c r="GJ98" t="e">
        <f t="shared" si="241"/>
        <v>#DIV/0!</v>
      </c>
      <c r="GK98" t="e">
        <f t="shared" si="242"/>
        <v>#DIV/0!</v>
      </c>
      <c r="GL98" t="e">
        <f t="shared" si="243"/>
        <v>#DIV/0!</v>
      </c>
      <c r="GM98" t="e">
        <f t="shared" si="244"/>
        <v>#DIV/0!</v>
      </c>
      <c r="GN98" t="s">
        <v>218</v>
      </c>
      <c r="GO98" t="e">
        <f t="shared" si="245"/>
        <v>#DIV/0!</v>
      </c>
      <c r="GP98">
        <v>0</v>
      </c>
      <c r="GQ98">
        <v>0</v>
      </c>
      <c r="GR98">
        <v>0</v>
      </c>
      <c r="GS98">
        <v>0</v>
      </c>
      <c r="GT98" t="s">
        <v>218</v>
      </c>
      <c r="GU98">
        <v>0</v>
      </c>
      <c r="GV98">
        <f t="shared" si="246"/>
        <v>0</v>
      </c>
      <c r="GW98" t="e">
        <f t="shared" si="247"/>
        <v>#DIV/0!</v>
      </c>
      <c r="GX98" t="e">
        <f t="shared" si="248"/>
        <v>#DIV/0!</v>
      </c>
      <c r="GY98" t="e">
        <f t="shared" si="249"/>
        <v>#DIV/0!</v>
      </c>
      <c r="GZ98" t="e">
        <f t="shared" si="250"/>
        <v>#DIV/0!</v>
      </c>
      <c r="HA98" t="s">
        <v>218</v>
      </c>
      <c r="HB98" t="e">
        <f t="shared" si="251"/>
        <v>#DIV/0!</v>
      </c>
    </row>
    <row r="99" spans="1:210">
      <c r="A99" t="s">
        <v>428</v>
      </c>
      <c r="B99" t="s">
        <v>257</v>
      </c>
      <c r="C99" t="s">
        <v>429</v>
      </c>
      <c r="D99" t="s">
        <v>216</v>
      </c>
      <c r="E99" t="s">
        <v>217</v>
      </c>
      <c r="F99">
        <v>1</v>
      </c>
      <c r="G99">
        <v>4</v>
      </c>
      <c r="H99">
        <v>2</v>
      </c>
      <c r="I99">
        <v>323</v>
      </c>
      <c r="J99">
        <v>414</v>
      </c>
      <c r="K99">
        <v>55</v>
      </c>
      <c r="L99">
        <v>431</v>
      </c>
      <c r="M99">
        <f t="shared" si="233"/>
        <v>797</v>
      </c>
      <c r="N99">
        <f t="shared" si="300"/>
        <v>1.2547051442910915E-3</v>
      </c>
      <c r="O99">
        <f t="shared" si="300"/>
        <v>5.018820577164366E-3</v>
      </c>
      <c r="P99">
        <f t="shared" si="301"/>
        <v>0.40526976160602257</v>
      </c>
      <c r="Q99">
        <f t="shared" si="301"/>
        <v>0.51944792973651188</v>
      </c>
      <c r="R99">
        <f>K99/$M99</f>
        <v>6.9008782936010038E-2</v>
      </c>
      <c r="S99">
        <v>18</v>
      </c>
      <c r="T99">
        <v>2</v>
      </c>
      <c r="U99">
        <v>2</v>
      </c>
      <c r="V99">
        <v>225</v>
      </c>
      <c r="W99">
        <v>633</v>
      </c>
      <c r="X99">
        <v>213</v>
      </c>
      <c r="Y99">
        <v>93</v>
      </c>
      <c r="Z99">
        <v>525</v>
      </c>
      <c r="AA99">
        <f>SUM(S99,T99,V99,W99,X99)</f>
        <v>1091</v>
      </c>
      <c r="AB99">
        <f t="shared" si="302"/>
        <v>1.6498625114573784E-2</v>
      </c>
      <c r="AC99">
        <f t="shared" si="302"/>
        <v>1.8331805682859762E-3</v>
      </c>
      <c r="AD99">
        <f t="shared" si="303"/>
        <v>0.20623281393217233</v>
      </c>
      <c r="AE99">
        <f t="shared" si="303"/>
        <v>0.58020164986251144</v>
      </c>
      <c r="AF99">
        <f>X99/$AA99</f>
        <v>0.19523373052245646</v>
      </c>
      <c r="AG99">
        <v>4</v>
      </c>
      <c r="AH99">
        <v>4</v>
      </c>
      <c r="AI99">
        <v>3</v>
      </c>
      <c r="AJ99">
        <v>255</v>
      </c>
      <c r="AK99">
        <v>487</v>
      </c>
      <c r="AL99">
        <v>191</v>
      </c>
      <c r="AM99">
        <v>89</v>
      </c>
      <c r="AN99">
        <v>508</v>
      </c>
      <c r="AO99">
        <f>SUM(AG99,AH99,AJ99,AK99,AL99)</f>
        <v>941</v>
      </c>
      <c r="AP99">
        <f t="shared" si="304"/>
        <v>4.2507970244420826E-3</v>
      </c>
      <c r="AQ99">
        <f t="shared" si="304"/>
        <v>4.2507970244420826E-3</v>
      </c>
      <c r="AR99">
        <f t="shared" si="305"/>
        <v>0.27098831030818277</v>
      </c>
      <c r="AS99">
        <f t="shared" si="305"/>
        <v>0.51753453772582358</v>
      </c>
      <c r="AT99">
        <f>AL99/$AO99</f>
        <v>0.20297555791710944</v>
      </c>
      <c r="AU99">
        <v>4</v>
      </c>
      <c r="AV99">
        <v>6</v>
      </c>
      <c r="AW99">
        <v>4</v>
      </c>
      <c r="AX99">
        <v>399</v>
      </c>
      <c r="AY99">
        <v>465</v>
      </c>
      <c r="AZ99">
        <v>147</v>
      </c>
      <c r="BA99">
        <v>142</v>
      </c>
      <c r="BB99">
        <v>489</v>
      </c>
      <c r="BC99">
        <f>SUM(AU99,AV99,AX99,AY99,AZ99)</f>
        <v>1021</v>
      </c>
      <c r="BD99">
        <f t="shared" si="306"/>
        <v>3.9177277179236044E-3</v>
      </c>
      <c r="BE99">
        <f t="shared" si="306"/>
        <v>5.8765915768854062E-3</v>
      </c>
      <c r="BF99">
        <f t="shared" si="307"/>
        <v>0.39079333986287951</v>
      </c>
      <c r="BG99">
        <f t="shared" si="307"/>
        <v>0.45543584720861902</v>
      </c>
      <c r="BH99">
        <f>AZ99/$BC99</f>
        <v>0.14397649363369247</v>
      </c>
      <c r="BI99">
        <v>2</v>
      </c>
      <c r="BJ99">
        <v>1</v>
      </c>
      <c r="BK99">
        <v>0</v>
      </c>
      <c r="BL99">
        <v>346</v>
      </c>
      <c r="BM99">
        <v>394</v>
      </c>
      <c r="BN99">
        <v>146</v>
      </c>
      <c r="BO99">
        <v>140</v>
      </c>
      <c r="BP99">
        <v>414</v>
      </c>
      <c r="BQ99">
        <f>SUM(BI99,BJ99,BL99,BM99,BN99)</f>
        <v>889</v>
      </c>
      <c r="BR99">
        <f t="shared" si="308"/>
        <v>2.2497187851518562E-3</v>
      </c>
      <c r="BS99">
        <f t="shared" si="308"/>
        <v>1.1248593925759281E-3</v>
      </c>
      <c r="BT99">
        <f t="shared" si="309"/>
        <v>0.38920134983127108</v>
      </c>
      <c r="BU99">
        <f t="shared" si="309"/>
        <v>0.44319460067491562</v>
      </c>
      <c r="BV99">
        <f>BN99/$BQ99</f>
        <v>0.16422947131608548</v>
      </c>
      <c r="BW99">
        <v>5</v>
      </c>
      <c r="BX99">
        <v>4</v>
      </c>
      <c r="BY99">
        <v>3</v>
      </c>
      <c r="BZ99">
        <v>364</v>
      </c>
      <c r="CA99">
        <v>388</v>
      </c>
      <c r="CB99">
        <v>121</v>
      </c>
      <c r="CC99">
        <v>143</v>
      </c>
      <c r="CD99">
        <v>438</v>
      </c>
      <c r="CE99">
        <v>0</v>
      </c>
      <c r="CF99">
        <v>13</v>
      </c>
      <c r="CG99">
        <v>6</v>
      </c>
      <c r="CH99">
        <v>1</v>
      </c>
      <c r="CI99">
        <v>331</v>
      </c>
      <c r="CJ99">
        <v>441</v>
      </c>
      <c r="CK99">
        <v>0</v>
      </c>
      <c r="CL99">
        <f>SUM(BW99,BX99,BZ99,CA99,CB99,CE99)</f>
        <v>882</v>
      </c>
      <c r="CM99">
        <f t="shared" si="310"/>
        <v>5.6689342403628117E-3</v>
      </c>
      <c r="CN99">
        <f t="shared" si="310"/>
        <v>4.5351473922902496E-3</v>
      </c>
      <c r="CO99">
        <f t="shared" si="311"/>
        <v>0.41269841269841268</v>
      </c>
      <c r="CP99">
        <f t="shared" si="311"/>
        <v>0.4399092970521542</v>
      </c>
      <c r="CQ99">
        <f>CB99/$CL99</f>
        <v>0.13718820861678005</v>
      </c>
      <c r="CR99">
        <f>CE99/$CL99</f>
        <v>0</v>
      </c>
      <c r="DH99">
        <f>SUM(CS99,CT99,CV99,CW99,CX99,DA99)</f>
        <v>0</v>
      </c>
      <c r="DI99" t="e">
        <f t="shared" si="312"/>
        <v>#DIV/0!</v>
      </c>
      <c r="DJ99" t="e">
        <f t="shared" si="312"/>
        <v>#DIV/0!</v>
      </c>
      <c r="DK99" t="e">
        <f t="shared" si="313"/>
        <v>#DIV/0!</v>
      </c>
      <c r="DL99" t="e">
        <f t="shared" si="313"/>
        <v>#DIV/0!</v>
      </c>
      <c r="DM99" t="e">
        <f>CX99/$DH99</f>
        <v>#DIV/0!</v>
      </c>
      <c r="DN99" t="e">
        <f>DA99/$DH99</f>
        <v>#DIV/0!</v>
      </c>
      <c r="DO99">
        <v>0</v>
      </c>
      <c r="DP99">
        <v>0</v>
      </c>
      <c r="DQ99">
        <v>0</v>
      </c>
      <c r="DR99">
        <v>0</v>
      </c>
      <c r="DS99">
        <v>166</v>
      </c>
      <c r="DT99">
        <v>48</v>
      </c>
      <c r="DU99">
        <v>51</v>
      </c>
      <c r="DV99">
        <v>151</v>
      </c>
      <c r="DW99">
        <v>0</v>
      </c>
      <c r="DX99">
        <v>0</v>
      </c>
      <c r="DY99">
        <v>1</v>
      </c>
      <c r="DZ99">
        <v>0</v>
      </c>
      <c r="EA99">
        <v>0</v>
      </c>
      <c r="EB99">
        <v>156</v>
      </c>
      <c r="EC99">
        <v>0</v>
      </c>
      <c r="ED99">
        <f>SUM(DO99,DP99,DR99,DS99,DT99,DW99)</f>
        <v>214</v>
      </c>
      <c r="EE99">
        <f t="shared" si="314"/>
        <v>0</v>
      </c>
      <c r="EF99">
        <f t="shared" si="314"/>
        <v>0</v>
      </c>
      <c r="EG99">
        <f t="shared" si="315"/>
        <v>0</v>
      </c>
      <c r="EH99">
        <f t="shared" si="315"/>
        <v>0.77570093457943923</v>
      </c>
      <c r="EI99">
        <f>DT99/$ED99</f>
        <v>0.22429906542056074</v>
      </c>
      <c r="EJ99">
        <f>DW99/$ED99</f>
        <v>0</v>
      </c>
      <c r="EK99">
        <v>1</v>
      </c>
      <c r="EL99">
        <v>0</v>
      </c>
      <c r="EM99">
        <v>0</v>
      </c>
      <c r="EN99">
        <v>112</v>
      </c>
      <c r="EO99">
        <v>296</v>
      </c>
      <c r="EP99">
        <v>87</v>
      </c>
      <c r="EQ99">
        <v>74</v>
      </c>
      <c r="ER99">
        <v>286</v>
      </c>
      <c r="ES99">
        <v>0</v>
      </c>
      <c r="EU99">
        <v>1</v>
      </c>
      <c r="EV99">
        <v>0</v>
      </c>
      <c r="EW99">
        <v>109</v>
      </c>
      <c r="EX99">
        <v>313</v>
      </c>
      <c r="EY99">
        <v>0</v>
      </c>
      <c r="EZ99">
        <f>SUM(EK99,EL99,EN99,EO99,EP99,ES99)</f>
        <v>496</v>
      </c>
      <c r="FA99">
        <f t="shared" si="316"/>
        <v>2.0161290322580645E-3</v>
      </c>
      <c r="FB99">
        <f t="shared" si="316"/>
        <v>0</v>
      </c>
      <c r="FC99">
        <f t="shared" si="317"/>
        <v>0.22580645161290322</v>
      </c>
      <c r="FD99">
        <f t="shared" si="317"/>
        <v>0.59677419354838712</v>
      </c>
      <c r="FE99">
        <f>EP99/$EZ99</f>
        <v>0.17540322580645162</v>
      </c>
      <c r="FF99">
        <f>ES99/$EZ99</f>
        <v>0</v>
      </c>
      <c r="FG99">
        <v>44.6</v>
      </c>
      <c r="FH99">
        <v>276</v>
      </c>
      <c r="FI99">
        <v>3.73E-2</v>
      </c>
      <c r="FJ99">
        <v>60447</v>
      </c>
      <c r="FK99">
        <v>0.1426</v>
      </c>
      <c r="FL99">
        <v>0.84840000000000004</v>
      </c>
      <c r="FM99">
        <v>0.15240000000000001</v>
      </c>
      <c r="FN99">
        <v>0.111</v>
      </c>
      <c r="FO99">
        <v>0.20200000000000001</v>
      </c>
      <c r="FP99">
        <v>4</v>
      </c>
      <c r="FQ99">
        <v>0</v>
      </c>
      <c r="FR99">
        <v>0</v>
      </c>
      <c r="FS99">
        <v>801</v>
      </c>
      <c r="FT99">
        <v>264</v>
      </c>
      <c r="FU99">
        <v>2</v>
      </c>
      <c r="FV99">
        <f t="shared" ref="FV99:FV101" si="318">SUM(FP99:FU99)</f>
        <v>1071</v>
      </c>
      <c r="FW99" s="12">
        <f t="shared" ref="FW99:FW101" si="319">FP99/FV99</f>
        <v>3.7348272642390291E-3</v>
      </c>
      <c r="FX99" s="12">
        <f t="shared" si="236"/>
        <v>0</v>
      </c>
      <c r="FY99" s="12">
        <f t="shared" si="237"/>
        <v>0</v>
      </c>
      <c r="FZ99" s="12">
        <f t="shared" si="238"/>
        <v>0.74789915966386555</v>
      </c>
      <c r="GA99" s="12">
        <f>FT99/FV99</f>
        <v>0.24649859943977592</v>
      </c>
      <c r="GB99" s="12">
        <f t="shared" si="239"/>
        <v>1.8674136321195146E-3</v>
      </c>
      <c r="GC99">
        <v>4</v>
      </c>
      <c r="GD99">
        <v>0</v>
      </c>
      <c r="GE99">
        <v>0</v>
      </c>
      <c r="GF99">
        <v>813</v>
      </c>
      <c r="GG99">
        <v>264</v>
      </c>
      <c r="GH99">
        <v>1</v>
      </c>
      <c r="GI99">
        <f t="shared" ref="GI99:GI101" si="320">SUM(GC99:GH99)</f>
        <v>1082</v>
      </c>
      <c r="GJ99">
        <f t="shared" si="241"/>
        <v>3.6968576709796672E-3</v>
      </c>
      <c r="GK99">
        <f t="shared" si="242"/>
        <v>0</v>
      </c>
      <c r="GL99">
        <f t="shared" si="243"/>
        <v>0</v>
      </c>
      <c r="GM99">
        <f t="shared" si="244"/>
        <v>0.75138632162661734</v>
      </c>
      <c r="GN99">
        <f>GG99/$GI99</f>
        <v>0.24399260628465805</v>
      </c>
      <c r="GO99">
        <f t="shared" si="245"/>
        <v>9.2421441774491681E-4</v>
      </c>
      <c r="GP99">
        <v>4</v>
      </c>
      <c r="GQ99">
        <v>0</v>
      </c>
      <c r="GR99">
        <v>0</v>
      </c>
      <c r="GS99">
        <v>789</v>
      </c>
      <c r="GT99">
        <v>264</v>
      </c>
      <c r="GU99">
        <v>3</v>
      </c>
      <c r="GV99">
        <f t="shared" ref="GV99:GV101" si="321">SUM(GP99:GU99)</f>
        <v>1060</v>
      </c>
      <c r="GW99">
        <f t="shared" si="247"/>
        <v>3.7735849056603774E-3</v>
      </c>
      <c r="GX99">
        <f t="shared" si="248"/>
        <v>0</v>
      </c>
      <c r="GY99">
        <f t="shared" si="249"/>
        <v>0</v>
      </c>
      <c r="GZ99">
        <f t="shared" si="250"/>
        <v>0.74433962264150944</v>
      </c>
      <c r="HA99">
        <f>GT99/$GV99</f>
        <v>0.24905660377358491</v>
      </c>
      <c r="HB99">
        <f t="shared" si="251"/>
        <v>2.8301886792452828E-3</v>
      </c>
    </row>
    <row r="100" spans="1:210">
      <c r="A100" t="s">
        <v>430</v>
      </c>
      <c r="B100" t="s">
        <v>214</v>
      </c>
      <c r="C100" t="s">
        <v>431</v>
      </c>
      <c r="D100" t="s">
        <v>239</v>
      </c>
      <c r="E100" t="s">
        <v>240</v>
      </c>
      <c r="F100">
        <v>10</v>
      </c>
      <c r="G100">
        <v>28</v>
      </c>
      <c r="H100">
        <v>25</v>
      </c>
      <c r="I100">
        <v>445</v>
      </c>
      <c r="J100">
        <v>252</v>
      </c>
      <c r="K100" t="s">
        <v>218</v>
      </c>
      <c r="L100">
        <v>243</v>
      </c>
      <c r="M100">
        <f t="shared" si="233"/>
        <v>735</v>
      </c>
      <c r="N100">
        <f t="shared" si="300"/>
        <v>1.3605442176870748E-2</v>
      </c>
      <c r="O100">
        <f t="shared" si="300"/>
        <v>3.8095238095238099E-2</v>
      </c>
      <c r="P100">
        <f t="shared" si="301"/>
        <v>0.60544217687074831</v>
      </c>
      <c r="Q100">
        <f t="shared" si="301"/>
        <v>0.34285714285714286</v>
      </c>
      <c r="R100" t="s">
        <v>218</v>
      </c>
      <c r="S100">
        <v>13</v>
      </c>
      <c r="T100">
        <v>28</v>
      </c>
      <c r="U100">
        <v>26</v>
      </c>
      <c r="V100">
        <v>478</v>
      </c>
      <c r="W100">
        <v>333</v>
      </c>
      <c r="X100" t="s">
        <v>218</v>
      </c>
      <c r="Y100">
        <v>0</v>
      </c>
      <c r="Z100">
        <v>333</v>
      </c>
      <c r="AA100">
        <f>SUM(S100,T100,V100,W100,X100)</f>
        <v>852</v>
      </c>
      <c r="AB100">
        <f t="shared" si="302"/>
        <v>1.5258215962441314E-2</v>
      </c>
      <c r="AC100">
        <f t="shared" si="302"/>
        <v>3.2863849765258218E-2</v>
      </c>
      <c r="AD100">
        <f t="shared" si="303"/>
        <v>0.56103286384976525</v>
      </c>
      <c r="AE100">
        <f t="shared" si="303"/>
        <v>0.39084507042253519</v>
      </c>
      <c r="AF100" t="s">
        <v>218</v>
      </c>
      <c r="AG100">
        <v>39</v>
      </c>
      <c r="AH100">
        <v>53</v>
      </c>
      <c r="AI100">
        <v>17</v>
      </c>
      <c r="AJ100">
        <v>587</v>
      </c>
      <c r="AK100">
        <v>461</v>
      </c>
      <c r="AL100" t="s">
        <v>218</v>
      </c>
      <c r="AM100">
        <v>0</v>
      </c>
      <c r="AN100">
        <v>415</v>
      </c>
      <c r="AO100">
        <f>SUM(AG100,AH100,AJ100,AK100,AL100)</f>
        <v>1140</v>
      </c>
      <c r="AP100">
        <f t="shared" si="304"/>
        <v>3.4210526315789476E-2</v>
      </c>
      <c r="AQ100">
        <f t="shared" si="304"/>
        <v>4.6491228070175437E-2</v>
      </c>
      <c r="AR100">
        <f t="shared" si="305"/>
        <v>0.51491228070175443</v>
      </c>
      <c r="AS100">
        <f t="shared" si="305"/>
        <v>0.40438596491228068</v>
      </c>
      <c r="AT100" t="s">
        <v>218</v>
      </c>
      <c r="AU100">
        <v>57</v>
      </c>
      <c r="AV100">
        <v>42</v>
      </c>
      <c r="AW100">
        <v>40</v>
      </c>
      <c r="AX100">
        <v>251</v>
      </c>
      <c r="AY100">
        <v>384</v>
      </c>
      <c r="AZ100" t="s">
        <v>218</v>
      </c>
      <c r="BA100">
        <v>0</v>
      </c>
      <c r="BB100">
        <v>341</v>
      </c>
      <c r="BC100">
        <f>SUM(AU100,AV100,AX100,AY100,AZ100)</f>
        <v>734</v>
      </c>
      <c r="BD100">
        <f t="shared" si="306"/>
        <v>7.7656675749318796E-2</v>
      </c>
      <c r="BE100">
        <f t="shared" si="306"/>
        <v>5.7220708446866483E-2</v>
      </c>
      <c r="BF100">
        <f t="shared" si="307"/>
        <v>0.34196185286103542</v>
      </c>
      <c r="BG100">
        <f t="shared" si="307"/>
        <v>0.52316076294277924</v>
      </c>
      <c r="BH100" t="s">
        <v>218</v>
      </c>
      <c r="BI100">
        <v>25</v>
      </c>
      <c r="BJ100">
        <v>11</v>
      </c>
      <c r="BK100">
        <v>11</v>
      </c>
      <c r="BL100">
        <v>127</v>
      </c>
      <c r="BM100">
        <v>264</v>
      </c>
      <c r="BN100" t="s">
        <v>218</v>
      </c>
      <c r="BO100">
        <v>0</v>
      </c>
      <c r="BP100">
        <v>248</v>
      </c>
      <c r="BQ100">
        <f>SUM(BI100,BJ100,BL100,BM100,BN100)</f>
        <v>427</v>
      </c>
      <c r="BR100">
        <f t="shared" si="308"/>
        <v>5.8548009367681501E-2</v>
      </c>
      <c r="BS100">
        <f t="shared" si="308"/>
        <v>2.576112412177986E-2</v>
      </c>
      <c r="BT100">
        <f t="shared" si="309"/>
        <v>0.29742388758782201</v>
      </c>
      <c r="BU100">
        <f t="shared" si="309"/>
        <v>0.61826697892271665</v>
      </c>
      <c r="BV100" t="s">
        <v>218</v>
      </c>
      <c r="BW100">
        <v>29</v>
      </c>
      <c r="BX100">
        <v>35</v>
      </c>
      <c r="BY100">
        <v>24</v>
      </c>
      <c r="BZ100">
        <v>186</v>
      </c>
      <c r="CA100">
        <v>310</v>
      </c>
      <c r="CB100" t="s">
        <v>218</v>
      </c>
      <c r="CC100">
        <v>0</v>
      </c>
      <c r="CD100">
        <v>285</v>
      </c>
      <c r="CE100">
        <v>13</v>
      </c>
      <c r="CF100">
        <v>29</v>
      </c>
      <c r="CG100">
        <v>60</v>
      </c>
      <c r="CH100">
        <v>33</v>
      </c>
      <c r="CI100">
        <v>195</v>
      </c>
      <c r="CJ100">
        <v>267</v>
      </c>
      <c r="CK100">
        <v>24</v>
      </c>
      <c r="CL100">
        <f>SUM(BW100,BX100,BZ100,CA100,CB100,CE100)</f>
        <v>573</v>
      </c>
      <c r="CM100">
        <f t="shared" si="310"/>
        <v>5.06108202443281E-2</v>
      </c>
      <c r="CN100">
        <f t="shared" si="310"/>
        <v>6.1082024432809773E-2</v>
      </c>
      <c r="CO100">
        <f t="shared" si="311"/>
        <v>0.32460732984293195</v>
      </c>
      <c r="CP100">
        <f t="shared" si="311"/>
        <v>0.54101221640488661</v>
      </c>
      <c r="CQ100" t="s">
        <v>218</v>
      </c>
      <c r="CR100">
        <f>CE100/$CL100</f>
        <v>2.2687609075043629E-2</v>
      </c>
      <c r="CS100">
        <v>23</v>
      </c>
      <c r="CT100">
        <v>41</v>
      </c>
      <c r="CU100">
        <v>19</v>
      </c>
      <c r="CV100">
        <v>243</v>
      </c>
      <c r="CW100">
        <v>454</v>
      </c>
      <c r="CX100" t="s">
        <v>218</v>
      </c>
      <c r="CY100">
        <v>0</v>
      </c>
      <c r="CZ100">
        <v>416</v>
      </c>
      <c r="DA100">
        <v>5</v>
      </c>
      <c r="DB100">
        <v>35</v>
      </c>
      <c r="DC100">
        <v>61</v>
      </c>
      <c r="DD100">
        <v>39</v>
      </c>
      <c r="DE100">
        <v>270</v>
      </c>
      <c r="DF100">
        <v>332</v>
      </c>
      <c r="DG100">
        <v>47</v>
      </c>
      <c r="DH100">
        <f>SUM(CS100,CT100,CV100,CW100,CX100,DA100)</f>
        <v>766</v>
      </c>
      <c r="DI100">
        <f t="shared" si="312"/>
        <v>3.0026109660574413E-2</v>
      </c>
      <c r="DJ100">
        <f t="shared" si="312"/>
        <v>5.3524804177545689E-2</v>
      </c>
      <c r="DK100">
        <f t="shared" si="313"/>
        <v>0.31723237597911225</v>
      </c>
      <c r="DL100">
        <f t="shared" si="313"/>
        <v>0.59268929503916445</v>
      </c>
      <c r="DM100" t="s">
        <v>218</v>
      </c>
      <c r="DN100">
        <f>DA100/$DH100</f>
        <v>6.5274151436031328E-3</v>
      </c>
      <c r="DO100">
        <v>31</v>
      </c>
      <c r="DP100">
        <v>41</v>
      </c>
      <c r="DQ100">
        <v>9</v>
      </c>
      <c r="DR100">
        <v>178</v>
      </c>
      <c r="DS100">
        <v>412</v>
      </c>
      <c r="DT100" t="s">
        <v>218</v>
      </c>
      <c r="DU100">
        <v>0</v>
      </c>
      <c r="DV100">
        <v>377</v>
      </c>
      <c r="DW100">
        <v>1</v>
      </c>
      <c r="DX100">
        <v>71</v>
      </c>
      <c r="DY100">
        <v>45</v>
      </c>
      <c r="DZ100">
        <v>41</v>
      </c>
      <c r="EA100">
        <v>217</v>
      </c>
      <c r="EB100">
        <v>312</v>
      </c>
      <c r="EC100">
        <v>20</v>
      </c>
      <c r="ED100">
        <f>SUM(DO100,DP100,DR100,DS100,DT100,DW100)</f>
        <v>663</v>
      </c>
      <c r="EE100">
        <f t="shared" si="314"/>
        <v>4.6757164404223228E-2</v>
      </c>
      <c r="EF100">
        <f t="shared" si="314"/>
        <v>6.1840120663650078E-2</v>
      </c>
      <c r="EG100">
        <f t="shared" si="315"/>
        <v>0.26847662141779788</v>
      </c>
      <c r="EH100">
        <f t="shared" si="315"/>
        <v>0.62141779788838614</v>
      </c>
      <c r="EI100" t="s">
        <v>218</v>
      </c>
      <c r="EJ100">
        <f>DW100/$ED100</f>
        <v>1.5082956259426848E-3</v>
      </c>
      <c r="EK100">
        <v>8</v>
      </c>
      <c r="EL100">
        <v>23</v>
      </c>
      <c r="EM100">
        <v>2</v>
      </c>
      <c r="EN100">
        <v>123</v>
      </c>
      <c r="EO100">
        <v>308</v>
      </c>
      <c r="EP100" t="s">
        <v>218</v>
      </c>
      <c r="EQ100">
        <v>0</v>
      </c>
      <c r="ER100">
        <v>300</v>
      </c>
      <c r="ES100">
        <v>2</v>
      </c>
      <c r="EU100">
        <v>34</v>
      </c>
      <c r="EV100">
        <v>22</v>
      </c>
      <c r="EW100">
        <v>158</v>
      </c>
      <c r="EX100">
        <v>240</v>
      </c>
      <c r="EY100">
        <v>7</v>
      </c>
      <c r="EZ100">
        <f>SUM(EK100,EL100,EN100,EO100,EP100,ES100)</f>
        <v>464</v>
      </c>
      <c r="FA100">
        <f t="shared" si="316"/>
        <v>1.7241379310344827E-2</v>
      </c>
      <c r="FB100">
        <f t="shared" si="316"/>
        <v>4.9568965517241381E-2</v>
      </c>
      <c r="FC100">
        <f t="shared" si="317"/>
        <v>0.26508620689655171</v>
      </c>
      <c r="FD100">
        <f t="shared" si="317"/>
        <v>0.66379310344827591</v>
      </c>
      <c r="FE100" t="s">
        <v>218</v>
      </c>
      <c r="FF100">
        <f>ES100/$EZ100</f>
        <v>4.3103448275862068E-3</v>
      </c>
      <c r="FG100">
        <v>65.099999999999994</v>
      </c>
      <c r="FH100">
        <v>89</v>
      </c>
      <c r="FI100">
        <v>3.7400000000000003E-2</v>
      </c>
      <c r="FJ100">
        <v>79529</v>
      </c>
      <c r="FK100">
        <v>0.10059999999999999</v>
      </c>
      <c r="FL100">
        <v>0.86780000000000002</v>
      </c>
      <c r="FM100">
        <v>0.16189999999999999</v>
      </c>
      <c r="FN100">
        <v>0.1242</v>
      </c>
      <c r="FO100">
        <v>0.20880000000000001</v>
      </c>
      <c r="FP100">
        <v>55</v>
      </c>
      <c r="FQ100">
        <v>35</v>
      </c>
      <c r="FR100">
        <v>178</v>
      </c>
      <c r="FS100">
        <v>472</v>
      </c>
      <c r="FT100" t="s">
        <v>218</v>
      </c>
      <c r="FU100">
        <v>18</v>
      </c>
      <c r="FV100">
        <f t="shared" si="318"/>
        <v>758</v>
      </c>
      <c r="FW100" s="12">
        <f t="shared" si="319"/>
        <v>7.255936675461741E-2</v>
      </c>
      <c r="FX100" s="12">
        <f t="shared" si="236"/>
        <v>4.6174142480211081E-2</v>
      </c>
      <c r="FY100" s="12">
        <f t="shared" si="237"/>
        <v>0.23482849604221637</v>
      </c>
      <c r="FZ100" s="12">
        <f t="shared" si="238"/>
        <v>0.62269129287598945</v>
      </c>
      <c r="GA100" t="s">
        <v>218</v>
      </c>
      <c r="GB100" s="12">
        <f t="shared" si="239"/>
        <v>2.3746701846965697E-2</v>
      </c>
      <c r="GC100">
        <v>28</v>
      </c>
      <c r="GD100">
        <v>31</v>
      </c>
      <c r="GE100">
        <v>155</v>
      </c>
      <c r="GF100">
        <v>537</v>
      </c>
      <c r="GG100" t="s">
        <v>218</v>
      </c>
      <c r="GH100">
        <v>9</v>
      </c>
      <c r="GI100">
        <f t="shared" si="320"/>
        <v>760</v>
      </c>
      <c r="GJ100">
        <f t="shared" si="241"/>
        <v>3.6842105263157891E-2</v>
      </c>
      <c r="GK100">
        <f t="shared" si="242"/>
        <v>4.0789473684210528E-2</v>
      </c>
      <c r="GL100">
        <f t="shared" si="243"/>
        <v>0.20394736842105263</v>
      </c>
      <c r="GM100">
        <f t="shared" si="244"/>
        <v>0.70657894736842108</v>
      </c>
      <c r="GN100" t="s">
        <v>218</v>
      </c>
      <c r="GO100">
        <f t="shared" si="245"/>
        <v>1.1842105263157895E-2</v>
      </c>
      <c r="GP100">
        <v>82</v>
      </c>
      <c r="GQ100">
        <v>38</v>
      </c>
      <c r="GR100">
        <v>200</v>
      </c>
      <c r="GS100">
        <v>407</v>
      </c>
      <c r="GT100" t="s">
        <v>218</v>
      </c>
      <c r="GU100">
        <v>26</v>
      </c>
      <c r="GV100">
        <f t="shared" si="321"/>
        <v>753</v>
      </c>
      <c r="GW100">
        <f t="shared" si="247"/>
        <v>0.10889774236387782</v>
      </c>
      <c r="GX100">
        <f t="shared" si="248"/>
        <v>5.0464807436918988E-2</v>
      </c>
      <c r="GY100">
        <f t="shared" si="249"/>
        <v>0.26560424966799467</v>
      </c>
      <c r="GZ100">
        <f t="shared" si="250"/>
        <v>0.54050464807436915</v>
      </c>
      <c r="HA100" t="s">
        <v>218</v>
      </c>
      <c r="HB100">
        <f t="shared" si="251"/>
        <v>3.4528552456839307E-2</v>
      </c>
    </row>
    <row r="101" spans="1:210">
      <c r="A101" t="s">
        <v>432</v>
      </c>
      <c r="B101" t="s">
        <v>214</v>
      </c>
      <c r="C101" t="s">
        <v>433</v>
      </c>
      <c r="D101" t="s">
        <v>221</v>
      </c>
      <c r="E101" t="s">
        <v>222</v>
      </c>
      <c r="F101">
        <v>2</v>
      </c>
      <c r="G101">
        <v>12</v>
      </c>
      <c r="H101">
        <v>11</v>
      </c>
      <c r="I101">
        <v>489</v>
      </c>
      <c r="J101">
        <v>388</v>
      </c>
      <c r="K101" t="s">
        <v>218</v>
      </c>
      <c r="L101">
        <v>370</v>
      </c>
      <c r="M101">
        <f t="shared" si="233"/>
        <v>891</v>
      </c>
      <c r="N101">
        <f t="shared" si="300"/>
        <v>2.2446689113355782E-3</v>
      </c>
      <c r="O101">
        <f t="shared" si="300"/>
        <v>1.3468013468013467E-2</v>
      </c>
      <c r="P101">
        <f t="shared" si="301"/>
        <v>0.54882154882154888</v>
      </c>
      <c r="Q101">
        <f t="shared" si="301"/>
        <v>0.43546576879910215</v>
      </c>
      <c r="R101" t="s">
        <v>218</v>
      </c>
      <c r="S101">
        <v>32</v>
      </c>
      <c r="T101">
        <v>32</v>
      </c>
      <c r="U101">
        <v>32</v>
      </c>
      <c r="V101">
        <v>382</v>
      </c>
      <c r="W101">
        <v>492</v>
      </c>
      <c r="X101" t="s">
        <v>218</v>
      </c>
      <c r="Y101">
        <v>0</v>
      </c>
      <c r="Z101">
        <v>468</v>
      </c>
      <c r="AA101">
        <f>SUM(S101,T101,V101,W101,X101)</f>
        <v>938</v>
      </c>
      <c r="AB101">
        <f t="shared" si="302"/>
        <v>3.4115138592750532E-2</v>
      </c>
      <c r="AC101">
        <f t="shared" si="302"/>
        <v>3.4115138592750532E-2</v>
      </c>
      <c r="AD101">
        <f t="shared" si="303"/>
        <v>0.40724946695095948</v>
      </c>
      <c r="AE101">
        <f t="shared" si="303"/>
        <v>0.52452025586353945</v>
      </c>
      <c r="AF101" t="s">
        <v>218</v>
      </c>
      <c r="AG101">
        <v>56</v>
      </c>
      <c r="AH101">
        <v>69</v>
      </c>
      <c r="AI101">
        <v>67</v>
      </c>
      <c r="AJ101">
        <v>247</v>
      </c>
      <c r="AK101">
        <v>331</v>
      </c>
      <c r="AL101" t="s">
        <v>218</v>
      </c>
      <c r="AM101">
        <v>0</v>
      </c>
      <c r="AN101">
        <v>305</v>
      </c>
      <c r="AO101">
        <f>SUM(AG101,AH101,AJ101,AK101,AL101)</f>
        <v>703</v>
      </c>
      <c r="AP101">
        <f t="shared" si="304"/>
        <v>7.9658605974395447E-2</v>
      </c>
      <c r="AQ101">
        <f t="shared" si="304"/>
        <v>9.8150782361308683E-2</v>
      </c>
      <c r="AR101">
        <f t="shared" si="305"/>
        <v>0.35135135135135137</v>
      </c>
      <c r="AS101">
        <f t="shared" si="305"/>
        <v>0.47083926031294454</v>
      </c>
      <c r="AT101" t="s">
        <v>218</v>
      </c>
      <c r="AU101">
        <v>52</v>
      </c>
      <c r="AV101">
        <v>109</v>
      </c>
      <c r="AW101">
        <v>106</v>
      </c>
      <c r="AX101">
        <v>237</v>
      </c>
      <c r="AY101">
        <v>343</v>
      </c>
      <c r="AZ101" t="s">
        <v>218</v>
      </c>
      <c r="BA101">
        <v>0</v>
      </c>
      <c r="BB101">
        <v>312</v>
      </c>
      <c r="BC101">
        <f>SUM(AU101,AV101,AX101,AY101,AZ101)</f>
        <v>741</v>
      </c>
      <c r="BD101">
        <f t="shared" si="306"/>
        <v>7.0175438596491224E-2</v>
      </c>
      <c r="BE101">
        <f t="shared" si="306"/>
        <v>0.14709851551956815</v>
      </c>
      <c r="BF101">
        <f t="shared" si="307"/>
        <v>0.31983805668016196</v>
      </c>
      <c r="BG101">
        <f t="shared" si="307"/>
        <v>0.46288798920377866</v>
      </c>
      <c r="BH101" t="s">
        <v>218</v>
      </c>
      <c r="BI101">
        <v>32</v>
      </c>
      <c r="BJ101">
        <v>49</v>
      </c>
      <c r="BK101">
        <v>40</v>
      </c>
      <c r="BL101">
        <v>24</v>
      </c>
      <c r="BM101">
        <v>341</v>
      </c>
      <c r="BN101" t="s">
        <v>218</v>
      </c>
      <c r="BO101">
        <v>0</v>
      </c>
      <c r="BP101">
        <v>311</v>
      </c>
      <c r="BQ101">
        <f>SUM(BI101,BJ101,BL101,BM101,BN101)</f>
        <v>446</v>
      </c>
      <c r="BR101">
        <f t="shared" si="308"/>
        <v>7.1748878923766815E-2</v>
      </c>
      <c r="BS101">
        <f t="shared" si="308"/>
        <v>0.10986547085201794</v>
      </c>
      <c r="BT101">
        <f t="shared" si="309"/>
        <v>5.3811659192825115E-2</v>
      </c>
      <c r="BU101">
        <f t="shared" si="309"/>
        <v>0.76457399103139012</v>
      </c>
      <c r="BV101" t="s">
        <v>218</v>
      </c>
      <c r="BW101">
        <v>36</v>
      </c>
      <c r="BX101">
        <v>97</v>
      </c>
      <c r="BY101">
        <v>89</v>
      </c>
      <c r="BZ101">
        <v>45</v>
      </c>
      <c r="CA101">
        <v>351</v>
      </c>
      <c r="CB101" t="s">
        <v>218</v>
      </c>
      <c r="CC101">
        <v>0</v>
      </c>
      <c r="CD101">
        <v>308</v>
      </c>
      <c r="CE101">
        <v>4</v>
      </c>
      <c r="CF101">
        <v>17</v>
      </c>
      <c r="CG101">
        <v>70</v>
      </c>
      <c r="CH101">
        <v>94</v>
      </c>
      <c r="CI101">
        <v>43</v>
      </c>
      <c r="CJ101">
        <v>266</v>
      </c>
      <c r="CK101">
        <v>29</v>
      </c>
      <c r="CL101">
        <f>SUM(BW101,BX101,BZ101,CA101,CB101,CE101)</f>
        <v>533</v>
      </c>
      <c r="CM101">
        <f t="shared" si="310"/>
        <v>6.7542213883677302E-2</v>
      </c>
      <c r="CN101">
        <f t="shared" si="310"/>
        <v>0.18198874296435272</v>
      </c>
      <c r="CO101">
        <f t="shared" si="311"/>
        <v>8.4427767354596617E-2</v>
      </c>
      <c r="CP101">
        <f t="shared" si="311"/>
        <v>0.65853658536585369</v>
      </c>
      <c r="CQ101" t="s">
        <v>218</v>
      </c>
      <c r="CR101">
        <f>CE101/$CL101</f>
        <v>7.5046904315196998E-3</v>
      </c>
      <c r="CS101">
        <v>25</v>
      </c>
      <c r="CT101">
        <v>68</v>
      </c>
      <c r="CU101">
        <v>49</v>
      </c>
      <c r="CV101">
        <v>41</v>
      </c>
      <c r="CW101">
        <v>305</v>
      </c>
      <c r="CX101" t="s">
        <v>218</v>
      </c>
      <c r="CY101">
        <v>0</v>
      </c>
      <c r="CZ101">
        <v>271</v>
      </c>
      <c r="DA101">
        <v>6</v>
      </c>
      <c r="DB101">
        <v>17</v>
      </c>
      <c r="DC101">
        <v>60</v>
      </c>
      <c r="DD101">
        <v>64</v>
      </c>
      <c r="DE101">
        <v>43</v>
      </c>
      <c r="DF101">
        <v>232</v>
      </c>
      <c r="DG101">
        <v>18</v>
      </c>
      <c r="DH101">
        <f>SUM(CS101,CT101,CV101,CW101,CX101,DA101)</f>
        <v>445</v>
      </c>
      <c r="DI101">
        <f t="shared" si="312"/>
        <v>5.6179775280898875E-2</v>
      </c>
      <c r="DJ101">
        <f t="shared" si="312"/>
        <v>0.15280898876404495</v>
      </c>
      <c r="DK101">
        <f t="shared" si="313"/>
        <v>9.2134831460674152E-2</v>
      </c>
      <c r="DL101">
        <f t="shared" si="313"/>
        <v>0.6853932584269663</v>
      </c>
      <c r="DM101" t="s">
        <v>218</v>
      </c>
      <c r="DN101">
        <f>DA101/$DH101</f>
        <v>1.3483146067415731E-2</v>
      </c>
      <c r="DO101">
        <v>35</v>
      </c>
      <c r="DP101">
        <v>42</v>
      </c>
      <c r="DQ101">
        <v>35</v>
      </c>
      <c r="DR101">
        <v>56</v>
      </c>
      <c r="DS101">
        <v>331</v>
      </c>
      <c r="DT101" t="s">
        <v>218</v>
      </c>
      <c r="DU101">
        <v>0</v>
      </c>
      <c r="DV101">
        <v>309</v>
      </c>
      <c r="DW101">
        <v>5</v>
      </c>
      <c r="DX101">
        <v>26</v>
      </c>
      <c r="DY101">
        <v>68</v>
      </c>
      <c r="DZ101">
        <v>43</v>
      </c>
      <c r="EA101">
        <v>56</v>
      </c>
      <c r="EB101">
        <v>250</v>
      </c>
      <c r="EC101">
        <v>20</v>
      </c>
      <c r="ED101">
        <f>SUM(DO101,DP101,DR101,DS101,DT101,DW101)</f>
        <v>469</v>
      </c>
      <c r="EE101">
        <f t="shared" si="314"/>
        <v>7.4626865671641784E-2</v>
      </c>
      <c r="EF101">
        <f t="shared" si="314"/>
        <v>8.9552238805970144E-2</v>
      </c>
      <c r="EG101">
        <f t="shared" si="315"/>
        <v>0.11940298507462686</v>
      </c>
      <c r="EH101">
        <f t="shared" si="315"/>
        <v>0.70575692963752668</v>
      </c>
      <c r="EI101" t="s">
        <v>218</v>
      </c>
      <c r="EJ101">
        <f>DW101/$ED101</f>
        <v>1.0660980810234541E-2</v>
      </c>
      <c r="EK101">
        <v>35</v>
      </c>
      <c r="EL101">
        <v>39</v>
      </c>
      <c r="EM101">
        <v>33</v>
      </c>
      <c r="EN101">
        <v>40</v>
      </c>
      <c r="EO101">
        <v>334</v>
      </c>
      <c r="EP101" t="s">
        <v>218</v>
      </c>
      <c r="EQ101">
        <v>0</v>
      </c>
      <c r="ER101">
        <v>288</v>
      </c>
      <c r="ES101">
        <v>5</v>
      </c>
      <c r="EU101">
        <v>77</v>
      </c>
      <c r="EV101">
        <v>46</v>
      </c>
      <c r="EW101">
        <v>41</v>
      </c>
      <c r="EX101">
        <v>242</v>
      </c>
      <c r="EY101">
        <v>27</v>
      </c>
      <c r="EZ101">
        <f>SUM(EK101,EL101,EN101,EO101,EP101,ES101)</f>
        <v>453</v>
      </c>
      <c r="FA101">
        <f t="shared" si="316"/>
        <v>7.7262693156732898E-2</v>
      </c>
      <c r="FB101">
        <f t="shared" si="316"/>
        <v>8.6092715231788075E-2</v>
      </c>
      <c r="FC101">
        <f t="shared" si="317"/>
        <v>8.8300220750551883E-2</v>
      </c>
      <c r="FD101">
        <f t="shared" si="317"/>
        <v>0.73730684326710816</v>
      </c>
      <c r="FE101" t="s">
        <v>218</v>
      </c>
      <c r="FF101">
        <f>ES101/$EZ101</f>
        <v>1.1037527593818985E-2</v>
      </c>
      <c r="FG101">
        <v>43.9</v>
      </c>
      <c r="FH101">
        <v>82</v>
      </c>
      <c r="FI101">
        <v>2.6800000000000001E-2</v>
      </c>
      <c r="FJ101">
        <v>98883</v>
      </c>
      <c r="FK101">
        <v>5.0200000000000002E-2</v>
      </c>
      <c r="FL101">
        <v>0.92459999999999998</v>
      </c>
      <c r="FM101">
        <v>0.19789999999999999</v>
      </c>
      <c r="FN101">
        <v>0.18459999999999999</v>
      </c>
      <c r="FO101">
        <v>0.2361</v>
      </c>
      <c r="FP101">
        <v>28</v>
      </c>
      <c r="FQ101">
        <v>32</v>
      </c>
      <c r="FR101">
        <v>27</v>
      </c>
      <c r="FS101">
        <v>202</v>
      </c>
      <c r="FT101" t="s">
        <v>218</v>
      </c>
      <c r="FU101">
        <v>6</v>
      </c>
      <c r="FV101">
        <f t="shared" si="318"/>
        <v>295</v>
      </c>
      <c r="FW101" s="12">
        <f t="shared" si="319"/>
        <v>9.4915254237288138E-2</v>
      </c>
      <c r="FX101" s="12">
        <f t="shared" si="236"/>
        <v>0.10847457627118644</v>
      </c>
      <c r="FY101" s="12">
        <f t="shared" si="237"/>
        <v>9.152542372881356E-2</v>
      </c>
      <c r="FZ101" s="12">
        <f t="shared" si="238"/>
        <v>0.68474576271186438</v>
      </c>
      <c r="GA101" t="s">
        <v>218</v>
      </c>
      <c r="GB101" s="12">
        <f t="shared" si="239"/>
        <v>2.0338983050847456E-2</v>
      </c>
      <c r="GC101">
        <v>20</v>
      </c>
      <c r="GD101">
        <v>32</v>
      </c>
      <c r="GE101">
        <v>26</v>
      </c>
      <c r="GF101">
        <v>235</v>
      </c>
      <c r="GG101" t="s">
        <v>218</v>
      </c>
      <c r="GH101">
        <v>2</v>
      </c>
      <c r="GI101">
        <f t="shared" si="320"/>
        <v>315</v>
      </c>
      <c r="GJ101">
        <f t="shared" si="241"/>
        <v>6.3492063492063489E-2</v>
      </c>
      <c r="GK101">
        <f t="shared" si="242"/>
        <v>0.10158730158730159</v>
      </c>
      <c r="GL101">
        <f t="shared" si="243"/>
        <v>8.2539682539682538E-2</v>
      </c>
      <c r="GM101">
        <f t="shared" si="244"/>
        <v>0.74603174603174605</v>
      </c>
      <c r="GN101" t="s">
        <v>218</v>
      </c>
      <c r="GO101">
        <f t="shared" si="245"/>
        <v>6.3492063492063492E-3</v>
      </c>
      <c r="GP101">
        <v>36</v>
      </c>
      <c r="GQ101">
        <v>32</v>
      </c>
      <c r="GR101">
        <v>27</v>
      </c>
      <c r="GS101">
        <v>169</v>
      </c>
      <c r="GT101" t="s">
        <v>218</v>
      </c>
      <c r="GU101">
        <v>10</v>
      </c>
      <c r="GV101">
        <f t="shared" si="321"/>
        <v>274</v>
      </c>
      <c r="GW101">
        <f t="shared" si="247"/>
        <v>0.13138686131386862</v>
      </c>
      <c r="GX101">
        <f t="shared" si="248"/>
        <v>0.11678832116788321</v>
      </c>
      <c r="GY101">
        <f t="shared" si="249"/>
        <v>9.8540145985401464E-2</v>
      </c>
      <c r="GZ101">
        <f t="shared" si="250"/>
        <v>0.61678832116788318</v>
      </c>
      <c r="HA101" t="s">
        <v>218</v>
      </c>
      <c r="HB101">
        <f t="shared" si="251"/>
        <v>3.6496350364963501E-2</v>
      </c>
    </row>
  </sheetData>
  <autoFilter ref="A2:HB101" xr:uid="{00000000-0001-0000-0100-000000000000}">
    <sortState xmlns:xlrd2="http://schemas.microsoft.com/office/spreadsheetml/2017/richdata2" ref="A3:HB101">
      <sortCondition ref="A2:A10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51DD-B1C9-4D37-9035-687E695E25A7}">
  <sheetPr>
    <tabColor theme="4" tint="0.79998168889431442"/>
  </sheetPr>
  <dimension ref="A1:S121"/>
  <sheetViews>
    <sheetView workbookViewId="0">
      <selection activeCell="P106" sqref="P106"/>
    </sheetView>
  </sheetViews>
  <sheetFormatPr defaultRowHeight="15"/>
  <cols>
    <col min="1" max="1" width="54.7109375" bestFit="1" customWidth="1"/>
    <col min="2" max="2" width="21.85546875" style="29" customWidth="1"/>
    <col min="3" max="3" width="9" style="29" customWidth="1"/>
    <col min="4" max="4" width="9.85546875" style="29" customWidth="1"/>
    <col min="5" max="6" width="5.85546875" style="29" customWidth="1"/>
    <col min="7" max="7" width="5" style="29" customWidth="1"/>
    <col min="8" max="13" width="5.85546875" style="29" customWidth="1"/>
    <col min="14" max="14" width="6.85546875" style="29" customWidth="1"/>
    <col min="15" max="18" width="5.85546875" style="29" customWidth="1"/>
    <col min="19" max="19" width="12" style="29" customWidth="1"/>
  </cols>
  <sheetData>
    <row r="1" spans="1:19" ht="15" customHeight="1">
      <c r="B1" s="13"/>
      <c r="C1" s="41"/>
      <c r="D1" s="41"/>
      <c r="E1" s="52" t="s">
        <v>434</v>
      </c>
      <c r="F1" s="53"/>
      <c r="G1" s="53"/>
      <c r="H1" s="53"/>
      <c r="I1" s="53"/>
      <c r="J1" s="53"/>
      <c r="K1" s="53"/>
      <c r="L1" s="53"/>
      <c r="M1" s="53"/>
      <c r="N1" s="53"/>
      <c r="O1" s="53"/>
      <c r="P1" s="53"/>
      <c r="Q1" s="53"/>
      <c r="R1" s="54"/>
      <c r="S1" s="32"/>
    </row>
    <row r="2" spans="1:19">
      <c r="A2" s="24" t="s">
        <v>5</v>
      </c>
      <c r="B2" s="24" t="s">
        <v>435</v>
      </c>
      <c r="C2" s="33" t="s">
        <v>436</v>
      </c>
      <c r="D2" s="34" t="s">
        <v>437</v>
      </c>
      <c r="E2" s="14">
        <v>2009</v>
      </c>
      <c r="F2" s="14">
        <v>2010</v>
      </c>
      <c r="G2" s="14">
        <v>2011</v>
      </c>
      <c r="H2" s="14">
        <v>2012</v>
      </c>
      <c r="I2" s="15">
        <v>2013</v>
      </c>
      <c r="J2" s="14">
        <v>2014</v>
      </c>
      <c r="K2" s="14">
        <v>2015</v>
      </c>
      <c r="L2" s="14">
        <v>2016</v>
      </c>
      <c r="M2" s="14">
        <v>2017</v>
      </c>
      <c r="N2" s="14">
        <v>2018</v>
      </c>
      <c r="O2" s="14">
        <v>2019</v>
      </c>
      <c r="P2" s="14">
        <v>2020</v>
      </c>
      <c r="Q2" s="14">
        <v>2021</v>
      </c>
      <c r="R2" s="14">
        <v>2022</v>
      </c>
      <c r="S2" s="14">
        <v>2023</v>
      </c>
    </row>
    <row r="3" spans="1:19">
      <c r="A3" t="s">
        <v>215</v>
      </c>
      <c r="B3" s="23" t="s">
        <v>438</v>
      </c>
      <c r="C3" s="36" t="s">
        <v>439</v>
      </c>
      <c r="D3" s="35" t="s">
        <v>440</v>
      </c>
      <c r="E3" s="16">
        <v>665</v>
      </c>
      <c r="F3" s="16">
        <v>545</v>
      </c>
      <c r="G3" s="16">
        <v>504</v>
      </c>
      <c r="H3" s="16">
        <v>577</v>
      </c>
      <c r="I3" s="16">
        <v>595</v>
      </c>
      <c r="J3" s="16">
        <v>623</v>
      </c>
      <c r="K3" s="16">
        <v>605</v>
      </c>
      <c r="L3" s="16">
        <v>632</v>
      </c>
      <c r="M3" s="16">
        <v>670</v>
      </c>
      <c r="N3" s="16">
        <v>711</v>
      </c>
      <c r="O3" s="16">
        <v>733</v>
      </c>
      <c r="P3" s="16">
        <v>596</v>
      </c>
      <c r="Q3" s="16">
        <v>630</v>
      </c>
      <c r="R3" s="16">
        <v>598</v>
      </c>
      <c r="S3" s="2">
        <v>608</v>
      </c>
    </row>
    <row r="4" spans="1:19">
      <c r="A4" t="s">
        <v>220</v>
      </c>
      <c r="B4" s="23" t="s">
        <v>441</v>
      </c>
      <c r="C4" s="36" t="s">
        <v>442</v>
      </c>
      <c r="D4" s="35" t="s">
        <v>440</v>
      </c>
      <c r="E4" s="16">
        <v>717</v>
      </c>
      <c r="F4" s="16">
        <v>756</v>
      </c>
      <c r="G4" s="16">
        <v>738</v>
      </c>
      <c r="H4" s="16">
        <v>771</v>
      </c>
      <c r="I4" s="16">
        <v>751</v>
      </c>
      <c r="J4" s="16">
        <v>714</v>
      </c>
      <c r="K4" s="16">
        <v>705</v>
      </c>
      <c r="L4" s="16">
        <v>701</v>
      </c>
      <c r="M4" s="16">
        <v>736</v>
      </c>
      <c r="N4" s="16">
        <v>720</v>
      </c>
      <c r="O4" s="16">
        <v>718</v>
      </c>
      <c r="P4" s="16">
        <v>618</v>
      </c>
      <c r="Q4" s="16">
        <v>592</v>
      </c>
      <c r="R4" s="16">
        <v>568</v>
      </c>
      <c r="S4" s="2">
        <v>572</v>
      </c>
    </row>
    <row r="5" spans="1:19">
      <c r="A5" t="s">
        <v>224</v>
      </c>
      <c r="B5" s="23" t="s">
        <v>443</v>
      </c>
      <c r="C5" s="36" t="s">
        <v>442</v>
      </c>
      <c r="D5" s="35" t="s">
        <v>440</v>
      </c>
      <c r="E5" s="16">
        <v>761</v>
      </c>
      <c r="F5" s="16">
        <v>746</v>
      </c>
      <c r="G5" s="16">
        <v>733</v>
      </c>
      <c r="H5" s="16">
        <v>710</v>
      </c>
      <c r="I5" s="16">
        <v>803</v>
      </c>
      <c r="J5" s="16">
        <v>766</v>
      </c>
      <c r="K5" s="16">
        <v>857</v>
      </c>
      <c r="L5" s="16">
        <v>815</v>
      </c>
      <c r="M5" s="16">
        <v>877</v>
      </c>
      <c r="N5" s="16">
        <v>847</v>
      </c>
      <c r="O5" s="16">
        <v>836</v>
      </c>
      <c r="P5" s="16">
        <v>785</v>
      </c>
      <c r="Q5" s="16">
        <v>782</v>
      </c>
      <c r="R5" s="16">
        <v>731</v>
      </c>
      <c r="S5" s="2">
        <v>739</v>
      </c>
    </row>
    <row r="6" spans="1:19">
      <c r="A6" t="s">
        <v>231</v>
      </c>
      <c r="B6" s="23" t="s">
        <v>444</v>
      </c>
      <c r="C6" s="36" t="s">
        <v>439</v>
      </c>
      <c r="D6" s="35" t="s">
        <v>440</v>
      </c>
      <c r="E6" s="16">
        <v>687</v>
      </c>
      <c r="F6" s="16">
        <v>639</v>
      </c>
      <c r="G6" s="16">
        <v>640</v>
      </c>
      <c r="H6" s="16">
        <v>614</v>
      </c>
      <c r="I6" s="16">
        <v>568</v>
      </c>
      <c r="J6" s="16">
        <v>618</v>
      </c>
      <c r="K6" s="16">
        <v>582</v>
      </c>
      <c r="L6" s="16">
        <v>648</v>
      </c>
      <c r="M6" s="16">
        <v>693</v>
      </c>
      <c r="N6" s="16">
        <v>713</v>
      </c>
      <c r="O6" s="16">
        <v>670</v>
      </c>
      <c r="P6" s="16">
        <v>633</v>
      </c>
      <c r="Q6" s="16">
        <v>629</v>
      </c>
      <c r="R6" s="16">
        <v>620</v>
      </c>
      <c r="S6" s="2">
        <v>623</v>
      </c>
    </row>
    <row r="7" spans="1:19">
      <c r="A7" t="s">
        <v>235</v>
      </c>
      <c r="B7" s="23" t="s">
        <v>445</v>
      </c>
      <c r="C7" s="36" t="s">
        <v>439</v>
      </c>
      <c r="D7" s="35" t="s">
        <v>440</v>
      </c>
      <c r="E7" s="16">
        <v>475</v>
      </c>
      <c r="F7" s="16">
        <v>496</v>
      </c>
      <c r="G7" s="16">
        <v>532</v>
      </c>
      <c r="H7" s="16">
        <v>473</v>
      </c>
      <c r="I7" s="16">
        <v>670</v>
      </c>
      <c r="J7" s="16">
        <v>646</v>
      </c>
      <c r="K7" s="16">
        <v>644</v>
      </c>
      <c r="L7" s="16">
        <v>599</v>
      </c>
      <c r="M7" s="16">
        <v>566</v>
      </c>
      <c r="N7" s="16">
        <v>536</v>
      </c>
      <c r="O7" s="16">
        <v>533</v>
      </c>
      <c r="P7" s="16">
        <v>469</v>
      </c>
      <c r="Q7" s="16">
        <v>464</v>
      </c>
      <c r="R7" s="16">
        <v>450</v>
      </c>
      <c r="S7" s="2">
        <v>455</v>
      </c>
    </row>
    <row r="8" spans="1:19">
      <c r="A8" t="s">
        <v>242</v>
      </c>
      <c r="B8" s="23" t="s">
        <v>446</v>
      </c>
      <c r="C8" s="36" t="s">
        <v>439</v>
      </c>
      <c r="D8" s="35" t="s">
        <v>440</v>
      </c>
      <c r="E8" s="16">
        <v>536</v>
      </c>
      <c r="F8" s="16">
        <v>543</v>
      </c>
      <c r="G8" s="16">
        <v>564</v>
      </c>
      <c r="H8" s="16">
        <v>583</v>
      </c>
      <c r="I8" s="16">
        <v>620</v>
      </c>
      <c r="J8" s="16">
        <v>637</v>
      </c>
      <c r="K8" s="16">
        <v>666</v>
      </c>
      <c r="L8" s="16">
        <v>640</v>
      </c>
      <c r="M8" s="16">
        <v>686</v>
      </c>
      <c r="N8" s="16">
        <v>661</v>
      </c>
      <c r="O8" s="16">
        <v>632</v>
      </c>
      <c r="P8" s="16">
        <v>519</v>
      </c>
      <c r="Q8" s="16">
        <v>506</v>
      </c>
      <c r="R8" s="16">
        <v>495</v>
      </c>
      <c r="S8" s="2">
        <v>502</v>
      </c>
    </row>
    <row r="9" spans="1:19">
      <c r="A9" t="s">
        <v>245</v>
      </c>
      <c r="B9" s="23" t="s">
        <v>447</v>
      </c>
      <c r="C9" s="36" t="s">
        <v>439</v>
      </c>
      <c r="D9" s="35" t="s">
        <v>440</v>
      </c>
      <c r="E9" s="16">
        <v>361</v>
      </c>
      <c r="F9" s="16">
        <v>387</v>
      </c>
      <c r="G9" s="16">
        <v>370</v>
      </c>
      <c r="H9" s="16">
        <v>379</v>
      </c>
      <c r="I9" s="16">
        <v>372</v>
      </c>
      <c r="J9" s="16">
        <v>382</v>
      </c>
      <c r="K9" s="16">
        <v>426</v>
      </c>
      <c r="L9" s="16">
        <v>426</v>
      </c>
      <c r="M9" s="16">
        <v>381</v>
      </c>
      <c r="N9" s="16">
        <v>381</v>
      </c>
      <c r="O9" s="16">
        <v>360</v>
      </c>
      <c r="P9" s="16">
        <v>302</v>
      </c>
      <c r="Q9" s="16">
        <v>278</v>
      </c>
      <c r="R9" s="16">
        <v>305</v>
      </c>
      <c r="S9" s="2">
        <v>314</v>
      </c>
    </row>
    <row r="10" spans="1:19">
      <c r="A10" t="s">
        <v>249</v>
      </c>
      <c r="B10" s="23" t="s">
        <v>448</v>
      </c>
      <c r="C10" s="36" t="s">
        <v>442</v>
      </c>
      <c r="D10" s="35" t="s">
        <v>440</v>
      </c>
      <c r="E10" s="16">
        <v>742</v>
      </c>
      <c r="F10" s="16">
        <v>670</v>
      </c>
      <c r="G10" s="16">
        <v>675</v>
      </c>
      <c r="H10" s="16">
        <v>657</v>
      </c>
      <c r="I10" s="16">
        <v>633</v>
      </c>
      <c r="J10" s="16">
        <v>620</v>
      </c>
      <c r="K10" s="16">
        <v>638</v>
      </c>
      <c r="L10" s="16">
        <v>660</v>
      </c>
      <c r="M10" s="16">
        <v>652</v>
      </c>
      <c r="N10" s="16">
        <v>664</v>
      </c>
      <c r="O10" s="16">
        <v>670</v>
      </c>
      <c r="P10" s="16">
        <v>593</v>
      </c>
      <c r="Q10" s="16">
        <v>614</v>
      </c>
      <c r="R10" s="16">
        <v>626</v>
      </c>
      <c r="S10" s="2">
        <v>630</v>
      </c>
    </row>
    <row r="11" spans="1:19">
      <c r="A11" t="s">
        <v>256</v>
      </c>
      <c r="B11" s="23" t="s">
        <v>449</v>
      </c>
      <c r="C11" s="36" t="s">
        <v>439</v>
      </c>
      <c r="D11" s="35" t="s">
        <v>440</v>
      </c>
      <c r="E11" s="16">
        <v>489</v>
      </c>
      <c r="F11" s="16">
        <v>483</v>
      </c>
      <c r="G11" s="16">
        <v>500</v>
      </c>
      <c r="H11" s="16">
        <v>486</v>
      </c>
      <c r="I11" s="16">
        <v>508</v>
      </c>
      <c r="J11" s="16">
        <v>480</v>
      </c>
      <c r="K11" s="16">
        <v>514</v>
      </c>
      <c r="L11" s="16">
        <v>525</v>
      </c>
      <c r="M11" s="16">
        <v>572</v>
      </c>
      <c r="N11" s="16">
        <v>571</v>
      </c>
      <c r="O11" s="16">
        <v>543</v>
      </c>
      <c r="P11" s="16">
        <v>477</v>
      </c>
      <c r="Q11" s="16">
        <v>506</v>
      </c>
      <c r="R11" s="16">
        <v>503</v>
      </c>
      <c r="S11" s="2">
        <v>501</v>
      </c>
    </row>
    <row r="12" spans="1:19">
      <c r="A12" t="s">
        <v>263</v>
      </c>
      <c r="B12" s="23" t="s">
        <v>450</v>
      </c>
      <c r="C12" s="36" t="s">
        <v>439</v>
      </c>
      <c r="D12" s="35" t="s">
        <v>440</v>
      </c>
      <c r="E12" s="16">
        <v>550</v>
      </c>
      <c r="F12" s="16">
        <v>610</v>
      </c>
      <c r="G12" s="16">
        <v>705</v>
      </c>
      <c r="H12" s="16">
        <v>693</v>
      </c>
      <c r="I12" s="16">
        <v>615</v>
      </c>
      <c r="J12" s="16">
        <v>570</v>
      </c>
      <c r="K12" s="16">
        <v>577</v>
      </c>
      <c r="L12" s="16">
        <v>544</v>
      </c>
      <c r="M12" s="16">
        <v>514</v>
      </c>
      <c r="N12" s="16">
        <v>478</v>
      </c>
      <c r="O12" s="16">
        <v>432</v>
      </c>
      <c r="P12" s="16">
        <v>405</v>
      </c>
      <c r="Q12" s="16">
        <v>462</v>
      </c>
      <c r="R12" s="16">
        <v>506</v>
      </c>
      <c r="S12" s="2">
        <v>544</v>
      </c>
    </row>
    <row r="13" spans="1:19">
      <c r="A13" t="s">
        <v>265</v>
      </c>
      <c r="B13" s="23" t="s">
        <v>451</v>
      </c>
      <c r="C13" s="36" t="s">
        <v>442</v>
      </c>
      <c r="D13" s="35" t="s">
        <v>440</v>
      </c>
      <c r="E13" s="16">
        <v>431</v>
      </c>
      <c r="F13" s="16">
        <v>468</v>
      </c>
      <c r="G13" s="16">
        <v>520</v>
      </c>
      <c r="H13" s="16">
        <v>555</v>
      </c>
      <c r="I13" s="16">
        <v>570</v>
      </c>
      <c r="J13" s="16">
        <v>569</v>
      </c>
      <c r="K13" s="16">
        <v>553</v>
      </c>
      <c r="L13" s="16">
        <v>523</v>
      </c>
      <c r="M13" s="16">
        <v>598</v>
      </c>
      <c r="N13" s="16">
        <v>515</v>
      </c>
      <c r="O13" s="16">
        <v>520</v>
      </c>
      <c r="P13" s="16">
        <v>499</v>
      </c>
      <c r="Q13" s="16">
        <v>534</v>
      </c>
      <c r="R13" s="16">
        <v>560</v>
      </c>
      <c r="S13" s="2">
        <v>536</v>
      </c>
    </row>
    <row r="14" spans="1:19">
      <c r="A14" t="s">
        <v>267</v>
      </c>
      <c r="B14" s="23" t="s">
        <v>452</v>
      </c>
      <c r="C14" s="36" t="s">
        <v>439</v>
      </c>
      <c r="D14" s="35" t="s">
        <v>440</v>
      </c>
      <c r="E14" s="16">
        <v>759</v>
      </c>
      <c r="F14" s="16">
        <v>930</v>
      </c>
      <c r="G14" s="16">
        <v>900</v>
      </c>
      <c r="H14" s="16">
        <v>946</v>
      </c>
      <c r="I14" s="16">
        <v>941</v>
      </c>
      <c r="J14" s="16">
        <v>972</v>
      </c>
      <c r="K14" s="16">
        <v>931</v>
      </c>
      <c r="L14" s="16">
        <v>940</v>
      </c>
      <c r="M14" s="16">
        <v>888</v>
      </c>
      <c r="N14" s="16">
        <v>845</v>
      </c>
      <c r="O14" s="16">
        <v>825</v>
      </c>
      <c r="P14" s="16">
        <v>703</v>
      </c>
      <c r="Q14" s="16">
        <v>717</v>
      </c>
      <c r="R14" s="16">
        <v>626</v>
      </c>
      <c r="S14" s="2">
        <v>647</v>
      </c>
    </row>
    <row r="15" spans="1:19">
      <c r="A15" t="s">
        <v>269</v>
      </c>
      <c r="B15" s="23" t="s">
        <v>453</v>
      </c>
      <c r="C15" s="36" t="s">
        <v>439</v>
      </c>
      <c r="D15" s="35" t="s">
        <v>440</v>
      </c>
      <c r="E15" s="16">
        <v>516</v>
      </c>
      <c r="F15" s="16">
        <v>585</v>
      </c>
      <c r="G15" s="16">
        <v>597</v>
      </c>
      <c r="H15" s="16">
        <v>629</v>
      </c>
      <c r="I15" s="16">
        <v>676</v>
      </c>
      <c r="J15" s="16">
        <v>653</v>
      </c>
      <c r="K15" s="16">
        <v>665</v>
      </c>
      <c r="L15" s="16">
        <v>615</v>
      </c>
      <c r="M15" s="16">
        <v>579</v>
      </c>
      <c r="N15" s="16">
        <v>552</v>
      </c>
      <c r="O15" s="16">
        <v>523</v>
      </c>
      <c r="P15" s="16">
        <v>480</v>
      </c>
      <c r="Q15" s="16">
        <v>487</v>
      </c>
      <c r="R15" s="16">
        <v>488</v>
      </c>
      <c r="S15" s="2">
        <v>493</v>
      </c>
    </row>
    <row r="16" spans="1:19">
      <c r="A16" t="s">
        <v>275</v>
      </c>
      <c r="B16" s="23" t="s">
        <v>454</v>
      </c>
      <c r="C16" s="36" t="s">
        <v>439</v>
      </c>
      <c r="D16" s="35" t="s">
        <v>440</v>
      </c>
      <c r="E16" s="16">
        <v>939</v>
      </c>
      <c r="F16" s="16">
        <v>719</v>
      </c>
      <c r="G16" s="16">
        <v>744</v>
      </c>
      <c r="H16" s="16">
        <v>689</v>
      </c>
      <c r="I16" s="16">
        <v>720</v>
      </c>
      <c r="J16" s="16">
        <v>709</v>
      </c>
      <c r="K16" s="16">
        <v>634</v>
      </c>
      <c r="L16" s="16">
        <v>625</v>
      </c>
      <c r="M16" s="16">
        <v>572</v>
      </c>
      <c r="N16" s="16">
        <v>644</v>
      </c>
      <c r="O16" s="16">
        <v>646</v>
      </c>
      <c r="P16" s="16">
        <v>560</v>
      </c>
      <c r="Q16" s="16">
        <v>615</v>
      </c>
      <c r="R16" s="16">
        <v>643</v>
      </c>
      <c r="S16" s="2">
        <v>663</v>
      </c>
    </row>
    <row r="17" spans="1:19">
      <c r="A17" t="s">
        <v>288</v>
      </c>
      <c r="B17" s="23" t="s">
        <v>455</v>
      </c>
      <c r="C17" s="36" t="s">
        <v>439</v>
      </c>
      <c r="D17" s="35" t="s">
        <v>440</v>
      </c>
      <c r="E17" s="16">
        <v>581</v>
      </c>
      <c r="F17" s="16">
        <v>747</v>
      </c>
      <c r="G17" s="16">
        <v>798</v>
      </c>
      <c r="H17" s="16">
        <v>843</v>
      </c>
      <c r="I17" s="16">
        <v>816</v>
      </c>
      <c r="J17" s="16">
        <v>808</v>
      </c>
      <c r="K17" s="16">
        <v>836</v>
      </c>
      <c r="L17" s="16">
        <v>890</v>
      </c>
      <c r="M17" s="16">
        <v>821</v>
      </c>
      <c r="N17" s="16">
        <v>662</v>
      </c>
      <c r="O17" s="16">
        <v>652</v>
      </c>
      <c r="P17" s="16">
        <v>608</v>
      </c>
      <c r="Q17" s="16">
        <v>657</v>
      </c>
      <c r="R17" s="16">
        <v>719</v>
      </c>
      <c r="S17" s="2">
        <v>712</v>
      </c>
    </row>
    <row r="18" spans="1:19">
      <c r="A18" t="s">
        <v>290</v>
      </c>
      <c r="B18" s="23" t="s">
        <v>456</v>
      </c>
      <c r="C18" s="36" t="s">
        <v>442</v>
      </c>
      <c r="D18" s="35" t="s">
        <v>440</v>
      </c>
      <c r="E18" s="16">
        <v>769</v>
      </c>
      <c r="F18" s="16">
        <v>680</v>
      </c>
      <c r="G18" s="16">
        <v>675</v>
      </c>
      <c r="H18" s="16">
        <v>607</v>
      </c>
      <c r="I18" s="16">
        <v>569</v>
      </c>
      <c r="J18" s="16">
        <v>539</v>
      </c>
      <c r="K18" s="16">
        <v>539</v>
      </c>
      <c r="L18" s="16">
        <v>543</v>
      </c>
      <c r="M18" s="16">
        <v>569</v>
      </c>
      <c r="N18" s="16">
        <v>599</v>
      </c>
      <c r="O18" s="16">
        <v>607</v>
      </c>
      <c r="P18" s="16">
        <v>536</v>
      </c>
      <c r="Q18" s="16">
        <v>605</v>
      </c>
      <c r="R18" s="16">
        <v>597</v>
      </c>
      <c r="S18" s="2">
        <v>605</v>
      </c>
    </row>
    <row r="19" spans="1:19">
      <c r="A19" t="s">
        <v>292</v>
      </c>
      <c r="B19" s="23" t="s">
        <v>457</v>
      </c>
      <c r="C19" s="36" t="s">
        <v>439</v>
      </c>
      <c r="D19" s="35" t="s">
        <v>440</v>
      </c>
      <c r="E19" s="16">
        <v>732</v>
      </c>
      <c r="F19" s="16">
        <v>694</v>
      </c>
      <c r="G19" s="16">
        <v>667</v>
      </c>
      <c r="H19" s="16">
        <v>679</v>
      </c>
      <c r="I19" s="16">
        <v>714</v>
      </c>
      <c r="J19" s="16">
        <v>689</v>
      </c>
      <c r="K19" s="16">
        <v>691</v>
      </c>
      <c r="L19" s="16">
        <v>703</v>
      </c>
      <c r="M19" s="16">
        <v>699</v>
      </c>
      <c r="N19" s="16">
        <v>681</v>
      </c>
      <c r="O19" s="16">
        <v>667</v>
      </c>
      <c r="P19" s="16">
        <v>577</v>
      </c>
      <c r="Q19" s="16">
        <v>581</v>
      </c>
      <c r="R19" s="16">
        <v>617</v>
      </c>
      <c r="S19" s="2">
        <v>614</v>
      </c>
    </row>
    <row r="20" spans="1:19">
      <c r="A20" t="s">
        <v>295</v>
      </c>
      <c r="B20" s="23" t="s">
        <v>458</v>
      </c>
      <c r="C20" s="36" t="s">
        <v>442</v>
      </c>
      <c r="D20" s="35" t="s">
        <v>440</v>
      </c>
      <c r="E20" s="16">
        <v>413</v>
      </c>
      <c r="F20" s="16">
        <v>403</v>
      </c>
      <c r="G20" s="16">
        <v>414</v>
      </c>
      <c r="H20" s="16">
        <v>410</v>
      </c>
      <c r="I20" s="16">
        <v>404</v>
      </c>
      <c r="J20" s="16">
        <v>407</v>
      </c>
      <c r="K20" s="16">
        <v>413</v>
      </c>
      <c r="L20" s="16">
        <v>409</v>
      </c>
      <c r="M20" s="16">
        <v>408</v>
      </c>
      <c r="N20" s="16">
        <v>387</v>
      </c>
      <c r="O20" s="16">
        <v>404</v>
      </c>
      <c r="P20" s="16">
        <v>395</v>
      </c>
      <c r="Q20" s="16">
        <v>406</v>
      </c>
      <c r="R20" s="16">
        <v>403</v>
      </c>
      <c r="S20" s="2">
        <v>403</v>
      </c>
    </row>
    <row r="21" spans="1:19">
      <c r="A21" t="s">
        <v>297</v>
      </c>
      <c r="B21" s="23" t="s">
        <v>459</v>
      </c>
      <c r="C21" s="36" t="s">
        <v>442</v>
      </c>
      <c r="D21" s="35" t="s">
        <v>440</v>
      </c>
      <c r="E21" s="16">
        <v>631</v>
      </c>
      <c r="F21" s="16">
        <v>610</v>
      </c>
      <c r="G21" s="16">
        <v>564</v>
      </c>
      <c r="H21" s="16">
        <v>536</v>
      </c>
      <c r="I21" s="16">
        <v>510</v>
      </c>
      <c r="J21" s="16">
        <v>503</v>
      </c>
      <c r="K21" s="16">
        <v>483</v>
      </c>
      <c r="L21" s="16">
        <v>451</v>
      </c>
      <c r="M21" s="16">
        <v>430</v>
      </c>
      <c r="N21" s="16">
        <v>468</v>
      </c>
      <c r="O21" s="16">
        <v>475</v>
      </c>
      <c r="P21" s="16">
        <v>426</v>
      </c>
      <c r="Q21" s="16">
        <v>427</v>
      </c>
      <c r="R21" s="16">
        <v>468</v>
      </c>
      <c r="S21" s="2">
        <v>464</v>
      </c>
    </row>
    <row r="22" spans="1:19">
      <c r="A22" t="s">
        <v>301</v>
      </c>
      <c r="B22" s="23" t="s">
        <v>460</v>
      </c>
      <c r="C22" s="36" t="s">
        <v>439</v>
      </c>
      <c r="D22" s="35" t="s">
        <v>440</v>
      </c>
      <c r="E22" s="16">
        <v>630</v>
      </c>
      <c r="F22" s="16">
        <v>653</v>
      </c>
      <c r="G22" s="16">
        <v>661</v>
      </c>
      <c r="H22" s="16">
        <v>640</v>
      </c>
      <c r="I22" s="16">
        <v>648</v>
      </c>
      <c r="J22" s="16">
        <v>675</v>
      </c>
      <c r="K22" s="16">
        <v>647</v>
      </c>
      <c r="L22" s="16">
        <v>619</v>
      </c>
      <c r="M22" s="16">
        <v>589</v>
      </c>
      <c r="N22" s="16">
        <v>555</v>
      </c>
      <c r="O22" s="16">
        <v>508</v>
      </c>
      <c r="P22" s="16">
        <v>439</v>
      </c>
      <c r="Q22" s="16">
        <v>454</v>
      </c>
      <c r="R22" s="16">
        <v>441</v>
      </c>
      <c r="S22" s="2">
        <v>451</v>
      </c>
    </row>
    <row r="23" spans="1:19">
      <c r="A23" t="s">
        <v>303</v>
      </c>
      <c r="B23" s="23" t="s">
        <v>461</v>
      </c>
      <c r="C23" s="36" t="s">
        <v>439</v>
      </c>
      <c r="D23" s="35" t="s">
        <v>440</v>
      </c>
      <c r="E23" s="16">
        <v>471</v>
      </c>
      <c r="F23" s="16">
        <v>437</v>
      </c>
      <c r="G23" s="16">
        <v>441</v>
      </c>
      <c r="H23" s="16">
        <v>440</v>
      </c>
      <c r="I23" s="16">
        <v>451</v>
      </c>
      <c r="J23" s="16">
        <v>400</v>
      </c>
      <c r="K23" s="16">
        <v>434</v>
      </c>
      <c r="L23" s="16">
        <v>401</v>
      </c>
      <c r="M23" s="16">
        <v>392</v>
      </c>
      <c r="N23" s="16">
        <v>371</v>
      </c>
      <c r="O23" s="16">
        <v>366</v>
      </c>
      <c r="P23" s="16">
        <v>345</v>
      </c>
      <c r="Q23" s="16">
        <v>359</v>
      </c>
      <c r="R23" s="16">
        <v>403</v>
      </c>
      <c r="S23" s="2">
        <v>395</v>
      </c>
    </row>
    <row r="24" spans="1:19">
      <c r="A24" t="s">
        <v>307</v>
      </c>
      <c r="B24" s="23" t="s">
        <v>462</v>
      </c>
      <c r="C24" s="36" t="s">
        <v>439</v>
      </c>
      <c r="D24" s="35" t="s">
        <v>440</v>
      </c>
      <c r="E24" s="16">
        <v>378</v>
      </c>
      <c r="F24" s="16">
        <v>413</v>
      </c>
      <c r="G24" s="16">
        <v>420</v>
      </c>
      <c r="H24" s="16">
        <v>394</v>
      </c>
      <c r="I24" s="16">
        <v>415</v>
      </c>
      <c r="J24" s="16">
        <v>427</v>
      </c>
      <c r="K24" s="16">
        <v>432</v>
      </c>
      <c r="L24" s="16">
        <v>466</v>
      </c>
      <c r="M24" s="16">
        <v>485</v>
      </c>
      <c r="N24" s="16">
        <v>497</v>
      </c>
      <c r="O24" s="16">
        <v>502</v>
      </c>
      <c r="P24" s="16">
        <v>410</v>
      </c>
      <c r="Q24" s="16">
        <v>444</v>
      </c>
      <c r="R24" s="16">
        <v>432</v>
      </c>
      <c r="S24" s="2">
        <v>427</v>
      </c>
    </row>
    <row r="25" spans="1:19">
      <c r="A25" t="s">
        <v>315</v>
      </c>
      <c r="B25" s="23" t="s">
        <v>463</v>
      </c>
      <c r="C25" s="36" t="s">
        <v>442</v>
      </c>
      <c r="D25" s="35" t="s">
        <v>440</v>
      </c>
      <c r="E25" s="16">
        <v>653</v>
      </c>
      <c r="F25" s="16">
        <v>680</v>
      </c>
      <c r="G25" s="16">
        <v>630</v>
      </c>
      <c r="H25" s="16">
        <v>641</v>
      </c>
      <c r="I25" s="16">
        <v>652</v>
      </c>
      <c r="J25" s="16">
        <v>664</v>
      </c>
      <c r="K25" s="16">
        <v>650</v>
      </c>
      <c r="L25" s="16">
        <v>718</v>
      </c>
      <c r="M25" s="16">
        <v>687</v>
      </c>
      <c r="N25" s="16">
        <v>639</v>
      </c>
      <c r="O25" s="16">
        <v>629</v>
      </c>
      <c r="P25" s="16">
        <v>605</v>
      </c>
      <c r="Q25" s="16">
        <v>624</v>
      </c>
      <c r="R25" s="16">
        <v>659</v>
      </c>
      <c r="S25" s="2">
        <v>653</v>
      </c>
    </row>
    <row r="26" spans="1:19">
      <c r="A26" t="s">
        <v>316</v>
      </c>
      <c r="B26" s="23" t="s">
        <v>464</v>
      </c>
      <c r="C26" s="36" t="s">
        <v>442</v>
      </c>
      <c r="D26" s="35" t="s">
        <v>440</v>
      </c>
      <c r="E26" s="16">
        <v>779</v>
      </c>
      <c r="F26" s="16">
        <v>755</v>
      </c>
      <c r="G26" s="16">
        <v>725</v>
      </c>
      <c r="H26" s="16">
        <v>744</v>
      </c>
      <c r="I26" s="16">
        <v>756</v>
      </c>
      <c r="J26" s="16">
        <v>762</v>
      </c>
      <c r="K26" s="16">
        <v>753</v>
      </c>
      <c r="L26" s="16">
        <v>751</v>
      </c>
      <c r="M26" s="16">
        <v>746</v>
      </c>
      <c r="N26" s="16">
        <v>740</v>
      </c>
      <c r="O26" s="16">
        <v>732</v>
      </c>
      <c r="P26" s="16">
        <v>662</v>
      </c>
      <c r="Q26" s="16">
        <v>671</v>
      </c>
      <c r="R26" s="16">
        <v>686</v>
      </c>
      <c r="S26" s="2">
        <v>700</v>
      </c>
    </row>
    <row r="27" spans="1:19">
      <c r="A27" t="s">
        <v>324</v>
      </c>
      <c r="B27" s="23" t="s">
        <v>465</v>
      </c>
      <c r="C27" s="36" t="s">
        <v>439</v>
      </c>
      <c r="D27" s="35" t="s">
        <v>440</v>
      </c>
      <c r="E27" s="16">
        <v>806</v>
      </c>
      <c r="F27" s="16">
        <v>719</v>
      </c>
      <c r="G27" s="16">
        <v>793</v>
      </c>
      <c r="H27" s="16">
        <v>843</v>
      </c>
      <c r="I27" s="16">
        <v>795</v>
      </c>
      <c r="J27" s="16">
        <v>844</v>
      </c>
      <c r="K27" s="16">
        <v>810</v>
      </c>
      <c r="L27" s="16">
        <v>793</v>
      </c>
      <c r="M27" s="16">
        <v>755</v>
      </c>
      <c r="N27" s="16">
        <v>728</v>
      </c>
      <c r="O27" s="16">
        <v>722</v>
      </c>
      <c r="P27" s="16">
        <v>679</v>
      </c>
      <c r="Q27" s="16">
        <v>724</v>
      </c>
      <c r="R27" s="16">
        <v>729</v>
      </c>
      <c r="S27" s="2">
        <v>762</v>
      </c>
    </row>
    <row r="28" spans="1:19">
      <c r="A28" t="s">
        <v>330</v>
      </c>
      <c r="B28" s="23" t="s">
        <v>466</v>
      </c>
      <c r="C28" s="36" t="s">
        <v>439</v>
      </c>
      <c r="D28" s="35" t="s">
        <v>440</v>
      </c>
      <c r="E28" s="16">
        <v>787</v>
      </c>
      <c r="F28" s="16">
        <v>695</v>
      </c>
      <c r="G28" s="16">
        <v>734</v>
      </c>
      <c r="H28" s="16">
        <v>781</v>
      </c>
      <c r="I28" s="16">
        <v>770</v>
      </c>
      <c r="J28" s="16">
        <v>786</v>
      </c>
      <c r="K28" s="16">
        <v>721</v>
      </c>
      <c r="L28" s="16">
        <v>728</v>
      </c>
      <c r="M28" s="16">
        <v>743</v>
      </c>
      <c r="N28" s="16">
        <v>699</v>
      </c>
      <c r="O28" s="16">
        <v>692</v>
      </c>
      <c r="P28" s="16">
        <v>632</v>
      </c>
      <c r="Q28" s="16">
        <v>632</v>
      </c>
      <c r="R28" s="16">
        <v>585</v>
      </c>
      <c r="S28" s="2">
        <v>602</v>
      </c>
    </row>
    <row r="29" spans="1:19">
      <c r="A29" t="s">
        <v>332</v>
      </c>
      <c r="B29" s="23" t="s">
        <v>467</v>
      </c>
      <c r="C29" s="36" t="s">
        <v>439</v>
      </c>
      <c r="D29" s="35" t="s">
        <v>440</v>
      </c>
      <c r="E29" s="16">
        <v>705</v>
      </c>
      <c r="F29" s="16">
        <v>737</v>
      </c>
      <c r="G29" s="16">
        <v>708</v>
      </c>
      <c r="H29" s="16">
        <v>654</v>
      </c>
      <c r="I29" s="16">
        <v>609</v>
      </c>
      <c r="J29" s="16">
        <v>599</v>
      </c>
      <c r="K29" s="16">
        <v>631</v>
      </c>
      <c r="L29" s="16">
        <v>683</v>
      </c>
      <c r="M29" s="16">
        <v>613</v>
      </c>
      <c r="N29" s="16">
        <v>647</v>
      </c>
      <c r="O29" s="16">
        <v>646</v>
      </c>
      <c r="P29" s="16">
        <v>568</v>
      </c>
      <c r="Q29" s="16">
        <v>594</v>
      </c>
      <c r="R29" s="16">
        <v>631</v>
      </c>
      <c r="S29" s="2">
        <v>625</v>
      </c>
    </row>
    <row r="30" spans="1:19">
      <c r="A30" t="s">
        <v>337</v>
      </c>
      <c r="B30" s="23" t="s">
        <v>468</v>
      </c>
      <c r="C30" s="36" t="s">
        <v>442</v>
      </c>
      <c r="D30" s="35" t="s">
        <v>440</v>
      </c>
      <c r="E30" s="17">
        <v>1018</v>
      </c>
      <c r="F30" s="16">
        <v>874</v>
      </c>
      <c r="G30" s="16">
        <v>911</v>
      </c>
      <c r="H30" s="16">
        <v>940</v>
      </c>
      <c r="I30" s="16">
        <v>850</v>
      </c>
      <c r="J30" s="16">
        <v>836</v>
      </c>
      <c r="K30" s="16">
        <v>846</v>
      </c>
      <c r="L30" s="16">
        <v>864</v>
      </c>
      <c r="M30" s="16">
        <v>914</v>
      </c>
      <c r="N30" s="16">
        <v>949</v>
      </c>
      <c r="O30" s="16">
        <v>995</v>
      </c>
      <c r="P30" s="16">
        <v>868</v>
      </c>
      <c r="Q30" s="16">
        <v>843</v>
      </c>
      <c r="R30" s="16">
        <v>898</v>
      </c>
      <c r="S30" s="2">
        <v>891</v>
      </c>
    </row>
    <row r="31" spans="1:19">
      <c r="A31" t="s">
        <v>340</v>
      </c>
      <c r="B31" s="23" t="s">
        <v>469</v>
      </c>
      <c r="C31" s="36" t="s">
        <v>439</v>
      </c>
      <c r="D31" s="35" t="s">
        <v>440</v>
      </c>
      <c r="E31" s="16">
        <v>824</v>
      </c>
      <c r="F31" s="16">
        <v>762</v>
      </c>
      <c r="G31" s="16">
        <v>763</v>
      </c>
      <c r="H31" s="16">
        <v>780</v>
      </c>
      <c r="I31" s="16">
        <v>769</v>
      </c>
      <c r="J31" s="16">
        <v>741</v>
      </c>
      <c r="K31" s="16">
        <v>744</v>
      </c>
      <c r="L31" s="16">
        <v>786</v>
      </c>
      <c r="M31" s="16">
        <v>794</v>
      </c>
      <c r="N31" s="16">
        <v>777</v>
      </c>
      <c r="O31" s="16">
        <v>740</v>
      </c>
      <c r="P31" s="16">
        <v>669</v>
      </c>
      <c r="Q31" s="16">
        <v>634</v>
      </c>
      <c r="R31" s="16">
        <v>621</v>
      </c>
      <c r="S31" s="2">
        <v>625</v>
      </c>
    </row>
    <row r="32" spans="1:19">
      <c r="A32" t="s">
        <v>344</v>
      </c>
      <c r="B32" s="23" t="s">
        <v>470</v>
      </c>
      <c r="C32" s="36" t="s">
        <v>471</v>
      </c>
      <c r="D32" s="35" t="s">
        <v>440</v>
      </c>
      <c r="E32" s="16">
        <v>540</v>
      </c>
      <c r="F32" s="16">
        <v>973</v>
      </c>
      <c r="G32" s="17">
        <v>1076</v>
      </c>
      <c r="H32" s="16">
        <v>900</v>
      </c>
      <c r="I32" s="16">
        <v>892</v>
      </c>
      <c r="J32" s="16">
        <v>931</v>
      </c>
      <c r="K32" s="17">
        <v>1003</v>
      </c>
      <c r="L32" s="17">
        <v>1010</v>
      </c>
      <c r="M32" s="17">
        <v>1002</v>
      </c>
      <c r="N32" s="16">
        <v>868</v>
      </c>
      <c r="O32" s="16">
        <v>836</v>
      </c>
      <c r="P32" s="16">
        <v>772</v>
      </c>
      <c r="Q32" s="16">
        <v>832</v>
      </c>
      <c r="R32" s="16">
        <v>825</v>
      </c>
      <c r="S32" s="2">
        <v>855</v>
      </c>
    </row>
    <row r="33" spans="1:19">
      <c r="A33" t="s">
        <v>346</v>
      </c>
      <c r="B33" s="23" t="s">
        <v>472</v>
      </c>
      <c r="C33" s="36" t="s">
        <v>473</v>
      </c>
      <c r="D33" s="35" t="s">
        <v>440</v>
      </c>
      <c r="E33" s="16">
        <v>741</v>
      </c>
      <c r="F33" s="16">
        <v>752</v>
      </c>
      <c r="G33" s="16">
        <v>778</v>
      </c>
      <c r="H33" s="16">
        <v>737</v>
      </c>
      <c r="I33" s="16">
        <v>777</v>
      </c>
      <c r="J33" s="16">
        <v>778</v>
      </c>
      <c r="K33" s="16">
        <v>740</v>
      </c>
      <c r="L33" s="16">
        <v>748</v>
      </c>
      <c r="M33" s="16">
        <v>749</v>
      </c>
      <c r="N33" s="16">
        <v>626</v>
      </c>
      <c r="O33" s="16">
        <v>680</v>
      </c>
      <c r="P33" s="16">
        <v>661</v>
      </c>
      <c r="Q33" s="16">
        <v>678</v>
      </c>
      <c r="R33" s="16">
        <v>651</v>
      </c>
      <c r="S33" s="2">
        <v>668</v>
      </c>
    </row>
    <row r="34" spans="1:19">
      <c r="A34" t="s">
        <v>350</v>
      </c>
      <c r="B34" s="23" t="s">
        <v>474</v>
      </c>
      <c r="C34" s="36" t="s">
        <v>439</v>
      </c>
      <c r="D34" s="35" t="s">
        <v>440</v>
      </c>
      <c r="E34" s="16">
        <v>420</v>
      </c>
      <c r="F34" s="16">
        <v>512</v>
      </c>
      <c r="G34" s="16">
        <v>516</v>
      </c>
      <c r="H34" s="16">
        <v>517</v>
      </c>
      <c r="I34" s="16">
        <v>481</v>
      </c>
      <c r="J34" s="16">
        <v>496</v>
      </c>
      <c r="K34" s="16">
        <v>495</v>
      </c>
      <c r="L34" s="16">
        <v>534</v>
      </c>
      <c r="M34" s="16">
        <v>494</v>
      </c>
      <c r="N34" s="16">
        <v>465</v>
      </c>
      <c r="O34" s="16">
        <v>463</v>
      </c>
      <c r="P34" s="16">
        <v>428</v>
      </c>
      <c r="Q34" s="16">
        <v>438</v>
      </c>
      <c r="R34" s="16">
        <v>435</v>
      </c>
      <c r="S34" s="2">
        <v>456</v>
      </c>
    </row>
    <row r="35" spans="1:19">
      <c r="A35" t="s">
        <v>351</v>
      </c>
      <c r="B35" s="23" t="s">
        <v>475</v>
      </c>
      <c r="C35" s="36" t="s">
        <v>439</v>
      </c>
      <c r="D35" s="35" t="s">
        <v>440</v>
      </c>
      <c r="E35" s="16">
        <v>489</v>
      </c>
      <c r="F35" s="16">
        <v>468</v>
      </c>
      <c r="G35" s="16">
        <v>448</v>
      </c>
      <c r="H35" s="16">
        <v>479</v>
      </c>
      <c r="I35" s="16">
        <v>602</v>
      </c>
      <c r="J35" s="16">
        <v>582</v>
      </c>
      <c r="K35" s="16">
        <v>517</v>
      </c>
      <c r="L35" s="16">
        <v>485</v>
      </c>
      <c r="M35" s="16">
        <v>510</v>
      </c>
      <c r="N35" s="16">
        <v>479</v>
      </c>
      <c r="O35" s="16">
        <v>452</v>
      </c>
      <c r="P35" s="16">
        <v>389</v>
      </c>
      <c r="Q35" s="16">
        <v>431</v>
      </c>
      <c r="R35" s="16">
        <v>464</v>
      </c>
      <c r="S35" s="2">
        <v>447</v>
      </c>
    </row>
    <row r="36" spans="1:19">
      <c r="A36" t="s">
        <v>353</v>
      </c>
      <c r="B36" s="23" t="s">
        <v>476</v>
      </c>
      <c r="C36" s="36" t="s">
        <v>439</v>
      </c>
      <c r="D36" s="35" t="s">
        <v>440</v>
      </c>
      <c r="E36" s="16">
        <v>664</v>
      </c>
      <c r="F36" s="16">
        <v>646</v>
      </c>
      <c r="G36" s="16">
        <v>609</v>
      </c>
      <c r="H36" s="16">
        <v>687</v>
      </c>
      <c r="I36" s="16">
        <v>825</v>
      </c>
      <c r="J36" s="16">
        <v>847</v>
      </c>
      <c r="K36" s="16">
        <v>856</v>
      </c>
      <c r="L36" s="16">
        <v>922</v>
      </c>
      <c r="M36" s="16">
        <v>896</v>
      </c>
      <c r="N36" s="16">
        <v>723</v>
      </c>
      <c r="O36" s="16">
        <v>642</v>
      </c>
      <c r="P36" s="16">
        <v>603</v>
      </c>
      <c r="Q36" s="16">
        <v>561</v>
      </c>
      <c r="R36" s="16">
        <v>505</v>
      </c>
      <c r="S36" s="2">
        <v>485</v>
      </c>
    </row>
    <row r="37" spans="1:19">
      <c r="A37" t="s">
        <v>355</v>
      </c>
      <c r="B37" s="23" t="s">
        <v>477</v>
      </c>
      <c r="C37" s="36" t="s">
        <v>439</v>
      </c>
      <c r="D37" s="35" t="s">
        <v>440</v>
      </c>
      <c r="E37" s="16">
        <v>536</v>
      </c>
      <c r="F37" s="16">
        <v>555</v>
      </c>
      <c r="G37" s="16">
        <v>560</v>
      </c>
      <c r="H37" s="16">
        <v>545</v>
      </c>
      <c r="I37" s="16">
        <v>531</v>
      </c>
      <c r="J37" s="16">
        <v>510</v>
      </c>
      <c r="K37" s="16">
        <v>532</v>
      </c>
      <c r="L37" s="16">
        <v>519</v>
      </c>
      <c r="M37" s="16">
        <v>527</v>
      </c>
      <c r="N37" s="16">
        <v>532</v>
      </c>
      <c r="O37" s="16">
        <v>559</v>
      </c>
      <c r="P37" s="16">
        <v>508</v>
      </c>
      <c r="Q37" s="16">
        <v>538</v>
      </c>
      <c r="R37" s="16">
        <v>554</v>
      </c>
      <c r="S37" s="2">
        <v>561</v>
      </c>
    </row>
    <row r="38" spans="1:19">
      <c r="A38" t="s">
        <v>365</v>
      </c>
      <c r="B38" s="23" t="s">
        <v>364</v>
      </c>
      <c r="C38" s="43" t="s">
        <v>439</v>
      </c>
      <c r="D38" s="42" t="s">
        <v>440</v>
      </c>
      <c r="E38" s="16">
        <v>702</v>
      </c>
      <c r="F38" s="16">
        <v>803</v>
      </c>
      <c r="G38" s="16">
        <v>816</v>
      </c>
      <c r="H38" s="16">
        <v>848</v>
      </c>
      <c r="I38" s="16">
        <v>850</v>
      </c>
      <c r="J38" s="16">
        <v>859</v>
      </c>
      <c r="K38" s="16">
        <v>815</v>
      </c>
      <c r="L38" s="16">
        <v>799</v>
      </c>
      <c r="M38" s="16">
        <v>632</v>
      </c>
      <c r="N38" s="16">
        <v>615</v>
      </c>
      <c r="O38" s="16">
        <v>641</v>
      </c>
      <c r="P38" s="16">
        <v>573</v>
      </c>
      <c r="Q38" s="16">
        <v>547</v>
      </c>
      <c r="R38" s="16">
        <v>586</v>
      </c>
      <c r="S38" s="2">
        <v>593</v>
      </c>
    </row>
    <row r="39" spans="1:19">
      <c r="A39" t="s">
        <v>377</v>
      </c>
      <c r="B39" s="23" t="s">
        <v>478</v>
      </c>
      <c r="C39" s="36" t="s">
        <v>439</v>
      </c>
      <c r="D39" s="35" t="s">
        <v>440</v>
      </c>
      <c r="E39" s="16">
        <v>405</v>
      </c>
      <c r="F39" s="16">
        <v>400</v>
      </c>
      <c r="G39" s="16">
        <v>353</v>
      </c>
      <c r="H39" s="16">
        <v>379</v>
      </c>
      <c r="I39" s="16">
        <v>431</v>
      </c>
      <c r="J39" s="16">
        <v>442</v>
      </c>
      <c r="K39" s="16">
        <v>479</v>
      </c>
      <c r="L39" s="16">
        <v>530</v>
      </c>
      <c r="M39" s="16">
        <v>505</v>
      </c>
      <c r="N39" s="16">
        <v>517</v>
      </c>
      <c r="O39" s="16">
        <v>496</v>
      </c>
      <c r="P39" s="16">
        <v>470</v>
      </c>
      <c r="Q39" s="16">
        <v>496</v>
      </c>
      <c r="R39" s="16">
        <v>521</v>
      </c>
      <c r="S39" s="2">
        <v>521</v>
      </c>
    </row>
    <row r="40" spans="1:19">
      <c r="A40" t="s">
        <v>379</v>
      </c>
      <c r="B40" s="23" t="s">
        <v>479</v>
      </c>
      <c r="C40" s="36" t="s">
        <v>439</v>
      </c>
      <c r="D40" s="35" t="s">
        <v>440</v>
      </c>
      <c r="E40" s="16">
        <v>715</v>
      </c>
      <c r="F40" s="16">
        <v>655</v>
      </c>
      <c r="G40" s="16">
        <v>687</v>
      </c>
      <c r="H40" s="16">
        <v>752</v>
      </c>
      <c r="I40" s="16">
        <v>755</v>
      </c>
      <c r="J40" s="16">
        <v>772</v>
      </c>
      <c r="K40" s="16">
        <v>761</v>
      </c>
      <c r="L40" s="16">
        <v>741</v>
      </c>
      <c r="M40" s="16">
        <v>729</v>
      </c>
      <c r="N40" s="16">
        <v>688</v>
      </c>
      <c r="O40" s="16">
        <v>713</v>
      </c>
      <c r="P40" s="16">
        <v>648</v>
      </c>
      <c r="Q40" s="16">
        <v>636</v>
      </c>
      <c r="R40" s="16">
        <v>640</v>
      </c>
      <c r="S40" s="2">
        <v>640</v>
      </c>
    </row>
    <row r="41" spans="1:19">
      <c r="A41" t="s">
        <v>381</v>
      </c>
      <c r="B41" s="23" t="s">
        <v>480</v>
      </c>
      <c r="C41" s="36" t="s">
        <v>439</v>
      </c>
      <c r="D41" s="35" t="s">
        <v>440</v>
      </c>
      <c r="E41" s="16">
        <v>849</v>
      </c>
      <c r="F41" s="16">
        <v>857</v>
      </c>
      <c r="G41" s="16">
        <v>842</v>
      </c>
      <c r="H41" s="16">
        <v>861</v>
      </c>
      <c r="I41" s="16">
        <v>711</v>
      </c>
      <c r="J41" s="16">
        <v>774</v>
      </c>
      <c r="K41" s="16">
        <v>848</v>
      </c>
      <c r="L41" s="16">
        <v>900</v>
      </c>
      <c r="M41" s="17">
        <v>1000</v>
      </c>
      <c r="N41" s="17">
        <v>1089</v>
      </c>
      <c r="O41" s="17">
        <v>1196</v>
      </c>
      <c r="P41" s="16">
        <v>795</v>
      </c>
      <c r="Q41" s="16">
        <v>673</v>
      </c>
      <c r="R41" s="16">
        <v>693</v>
      </c>
      <c r="S41" s="2">
        <v>701</v>
      </c>
    </row>
    <row r="42" spans="1:19">
      <c r="A42" t="s">
        <v>383</v>
      </c>
      <c r="B42" s="23" t="s">
        <v>481</v>
      </c>
      <c r="C42" s="36" t="s">
        <v>439</v>
      </c>
      <c r="D42" s="35" t="s">
        <v>440</v>
      </c>
      <c r="E42" s="16">
        <v>575</v>
      </c>
      <c r="F42" s="16">
        <v>644</v>
      </c>
      <c r="G42" s="16">
        <v>709</v>
      </c>
      <c r="H42" s="16">
        <v>758</v>
      </c>
      <c r="I42" s="16">
        <v>727</v>
      </c>
      <c r="J42" s="16">
        <v>715</v>
      </c>
      <c r="K42" s="16">
        <v>690</v>
      </c>
      <c r="L42" s="16">
        <v>647</v>
      </c>
      <c r="M42" s="16">
        <v>681</v>
      </c>
      <c r="N42" s="16">
        <v>692</v>
      </c>
      <c r="O42" s="16">
        <v>699</v>
      </c>
      <c r="P42" s="16">
        <v>561</v>
      </c>
      <c r="Q42" s="16">
        <v>624</v>
      </c>
      <c r="R42" s="16">
        <v>699</v>
      </c>
      <c r="S42" s="2">
        <v>689</v>
      </c>
    </row>
    <row r="43" spans="1:19">
      <c r="A43" t="s">
        <v>386</v>
      </c>
      <c r="B43" s="23" t="s">
        <v>482</v>
      </c>
      <c r="C43" s="36" t="s">
        <v>442</v>
      </c>
      <c r="D43" s="35" t="s">
        <v>440</v>
      </c>
      <c r="E43" s="16">
        <v>413</v>
      </c>
      <c r="F43" s="16">
        <v>443</v>
      </c>
      <c r="G43" s="16">
        <v>439</v>
      </c>
      <c r="H43" s="16">
        <v>414</v>
      </c>
      <c r="I43" s="16">
        <v>409</v>
      </c>
      <c r="J43" s="16">
        <v>371</v>
      </c>
      <c r="K43" s="16">
        <v>375</v>
      </c>
      <c r="L43" s="16">
        <v>359</v>
      </c>
      <c r="M43" s="16">
        <v>390</v>
      </c>
      <c r="N43" s="16">
        <v>380</v>
      </c>
      <c r="O43" s="16">
        <v>345</v>
      </c>
      <c r="P43" s="16">
        <v>263</v>
      </c>
      <c r="Q43" s="16">
        <v>263</v>
      </c>
      <c r="R43" s="16">
        <v>288</v>
      </c>
      <c r="S43" s="2">
        <v>292</v>
      </c>
    </row>
    <row r="44" spans="1:19">
      <c r="A44" t="s">
        <v>390</v>
      </c>
      <c r="B44" s="23" t="s">
        <v>483</v>
      </c>
      <c r="C44" s="36" t="s">
        <v>439</v>
      </c>
      <c r="D44" s="35" t="s">
        <v>440</v>
      </c>
      <c r="E44" s="16">
        <v>573</v>
      </c>
      <c r="F44" s="16">
        <v>602</v>
      </c>
      <c r="G44" s="16">
        <v>580</v>
      </c>
      <c r="H44" s="16">
        <v>601</v>
      </c>
      <c r="I44" s="16">
        <v>609</v>
      </c>
      <c r="J44" s="16">
        <v>585</v>
      </c>
      <c r="K44" s="16">
        <v>565</v>
      </c>
      <c r="L44" s="16">
        <v>550</v>
      </c>
      <c r="M44" s="16">
        <v>544</v>
      </c>
      <c r="N44" s="16">
        <v>538</v>
      </c>
      <c r="O44" s="16">
        <v>563</v>
      </c>
      <c r="P44" s="16">
        <v>549</v>
      </c>
      <c r="Q44" s="16">
        <v>516</v>
      </c>
      <c r="R44" s="16">
        <v>500</v>
      </c>
      <c r="S44" s="2">
        <v>498</v>
      </c>
    </row>
    <row r="45" spans="1:19">
      <c r="A45" t="s">
        <v>394</v>
      </c>
      <c r="B45" s="23" t="s">
        <v>484</v>
      </c>
      <c r="C45" s="36" t="s">
        <v>439</v>
      </c>
      <c r="D45" s="35" t="s">
        <v>440</v>
      </c>
      <c r="E45" s="16">
        <v>736</v>
      </c>
      <c r="F45" s="16">
        <v>792</v>
      </c>
      <c r="G45" s="16">
        <v>797</v>
      </c>
      <c r="H45" s="16">
        <v>829</v>
      </c>
      <c r="I45" s="16">
        <v>738</v>
      </c>
      <c r="J45" s="16">
        <v>748</v>
      </c>
      <c r="K45" s="16">
        <v>785</v>
      </c>
      <c r="L45" s="16">
        <v>763</v>
      </c>
      <c r="M45" s="16">
        <v>764</v>
      </c>
      <c r="N45" s="16">
        <v>853</v>
      </c>
      <c r="O45" s="16">
        <v>845</v>
      </c>
      <c r="P45" s="16">
        <v>794</v>
      </c>
      <c r="Q45" s="16">
        <v>678</v>
      </c>
      <c r="R45" s="16">
        <v>649</v>
      </c>
      <c r="S45" s="2">
        <v>645</v>
      </c>
    </row>
    <row r="46" spans="1:19">
      <c r="A46" t="s">
        <v>398</v>
      </c>
      <c r="B46" s="23" t="s">
        <v>485</v>
      </c>
      <c r="C46" s="36" t="s">
        <v>439</v>
      </c>
      <c r="D46" s="35" t="s">
        <v>440</v>
      </c>
      <c r="E46" s="16">
        <v>305</v>
      </c>
      <c r="F46" s="16">
        <v>310</v>
      </c>
      <c r="G46" s="16">
        <v>354</v>
      </c>
      <c r="H46" s="16">
        <v>393</v>
      </c>
      <c r="I46" s="16">
        <v>321</v>
      </c>
      <c r="J46" s="16">
        <v>343</v>
      </c>
      <c r="K46" s="16">
        <v>330</v>
      </c>
      <c r="L46" s="16">
        <v>339</v>
      </c>
      <c r="M46" s="16">
        <v>317</v>
      </c>
      <c r="N46" s="16">
        <v>321</v>
      </c>
      <c r="O46" s="16">
        <v>338</v>
      </c>
      <c r="P46" s="16">
        <v>272</v>
      </c>
      <c r="Q46" s="16">
        <v>299</v>
      </c>
      <c r="R46" s="16">
        <v>337</v>
      </c>
      <c r="S46" s="2">
        <v>337</v>
      </c>
    </row>
    <row r="47" spans="1:19">
      <c r="A47" t="s">
        <v>400</v>
      </c>
      <c r="B47" s="23" t="s">
        <v>486</v>
      </c>
      <c r="C47" s="36" t="s">
        <v>439</v>
      </c>
      <c r="D47" s="35" t="s">
        <v>440</v>
      </c>
      <c r="E47" s="16">
        <v>594</v>
      </c>
      <c r="F47" s="16">
        <v>524</v>
      </c>
      <c r="G47" s="16">
        <v>515</v>
      </c>
      <c r="H47" s="16">
        <v>515</v>
      </c>
      <c r="I47" s="16">
        <v>530</v>
      </c>
      <c r="J47" s="16">
        <v>544</v>
      </c>
      <c r="K47" s="16">
        <v>518</v>
      </c>
      <c r="L47" s="16">
        <v>485</v>
      </c>
      <c r="M47" s="16">
        <v>460</v>
      </c>
      <c r="N47" s="16">
        <v>456</v>
      </c>
      <c r="O47" s="16">
        <v>461</v>
      </c>
      <c r="P47" s="16">
        <v>393</v>
      </c>
      <c r="Q47" s="16">
        <v>428</v>
      </c>
      <c r="R47" s="16">
        <v>459</v>
      </c>
      <c r="S47" s="2">
        <v>470</v>
      </c>
    </row>
    <row r="48" spans="1:19">
      <c r="A48" t="s">
        <v>402</v>
      </c>
      <c r="B48" s="23" t="s">
        <v>487</v>
      </c>
      <c r="C48" s="36" t="s">
        <v>442</v>
      </c>
      <c r="D48" s="35" t="s">
        <v>440</v>
      </c>
      <c r="E48" s="16">
        <v>406</v>
      </c>
      <c r="F48" s="16">
        <v>388</v>
      </c>
      <c r="G48" s="16">
        <v>399</v>
      </c>
      <c r="H48" s="16">
        <v>507</v>
      </c>
      <c r="I48" s="18"/>
      <c r="J48" s="18"/>
      <c r="K48" s="18"/>
      <c r="L48" s="18"/>
      <c r="M48" s="18"/>
      <c r="N48" s="16">
        <v>311</v>
      </c>
      <c r="O48" s="16">
        <v>351</v>
      </c>
      <c r="P48" s="16">
        <v>367</v>
      </c>
      <c r="Q48" s="16">
        <v>396</v>
      </c>
      <c r="R48" s="16">
        <v>434</v>
      </c>
      <c r="S48" s="2">
        <v>428</v>
      </c>
    </row>
    <row r="49" spans="1:19">
      <c r="A49" t="s">
        <v>408</v>
      </c>
      <c r="B49" s="23" t="s">
        <v>488</v>
      </c>
      <c r="C49" s="36" t="s">
        <v>442</v>
      </c>
      <c r="D49" s="35" t="s">
        <v>440</v>
      </c>
      <c r="E49" s="16">
        <v>464</v>
      </c>
      <c r="F49" s="16">
        <v>480</v>
      </c>
      <c r="G49" s="16">
        <v>484</v>
      </c>
      <c r="H49" s="16">
        <v>489</v>
      </c>
      <c r="I49" s="16">
        <v>485</v>
      </c>
      <c r="J49" s="16">
        <v>483</v>
      </c>
      <c r="K49" s="16">
        <v>489</v>
      </c>
      <c r="L49" s="16">
        <v>484</v>
      </c>
      <c r="M49" s="16">
        <v>495</v>
      </c>
      <c r="N49" s="16">
        <v>506</v>
      </c>
      <c r="O49" s="16">
        <v>504</v>
      </c>
      <c r="P49" s="16">
        <v>487</v>
      </c>
      <c r="Q49" s="16">
        <v>498</v>
      </c>
      <c r="R49" s="16">
        <v>506</v>
      </c>
      <c r="S49" s="2">
        <v>504</v>
      </c>
    </row>
    <row r="50" spans="1:19">
      <c r="A50" t="s">
        <v>412</v>
      </c>
      <c r="B50" s="23" t="s">
        <v>489</v>
      </c>
      <c r="C50" s="36" t="s">
        <v>439</v>
      </c>
      <c r="D50" s="35" t="s">
        <v>440</v>
      </c>
      <c r="E50" s="55">
        <v>846</v>
      </c>
      <c r="F50" s="55">
        <v>748</v>
      </c>
      <c r="G50" s="55">
        <v>777</v>
      </c>
      <c r="H50" s="55">
        <v>756</v>
      </c>
      <c r="I50" s="55">
        <v>727</v>
      </c>
      <c r="J50" s="55">
        <v>846</v>
      </c>
      <c r="K50" s="55">
        <v>844</v>
      </c>
      <c r="L50" s="55">
        <v>841</v>
      </c>
      <c r="M50" s="55">
        <v>839</v>
      </c>
      <c r="N50" s="55">
        <v>820</v>
      </c>
      <c r="O50" s="55">
        <v>798</v>
      </c>
      <c r="P50" s="55">
        <v>700</v>
      </c>
      <c r="Q50" s="55">
        <v>691</v>
      </c>
      <c r="R50" s="55">
        <v>759</v>
      </c>
      <c r="S50" s="2">
        <v>791</v>
      </c>
    </row>
    <row r="51" spans="1:19">
      <c r="A51" t="s">
        <v>414</v>
      </c>
      <c r="B51" s="23" t="s">
        <v>490</v>
      </c>
      <c r="C51" s="36" t="s">
        <v>442</v>
      </c>
      <c r="D51" s="35" t="s">
        <v>440</v>
      </c>
      <c r="E51" s="16">
        <v>827</v>
      </c>
      <c r="F51" s="16">
        <v>679</v>
      </c>
      <c r="G51" s="16">
        <v>697</v>
      </c>
      <c r="H51" s="19">
        <v>644</v>
      </c>
      <c r="I51" s="20">
        <v>622</v>
      </c>
      <c r="J51" s="16">
        <v>629</v>
      </c>
      <c r="K51" s="16">
        <v>649</v>
      </c>
      <c r="L51" s="16">
        <v>657</v>
      </c>
      <c r="M51" s="16">
        <v>686</v>
      </c>
      <c r="N51" s="20">
        <v>675</v>
      </c>
      <c r="O51" s="16">
        <v>675</v>
      </c>
      <c r="P51" s="16">
        <v>594</v>
      </c>
      <c r="Q51" s="16">
        <v>595</v>
      </c>
      <c r="R51" s="16">
        <v>600</v>
      </c>
      <c r="S51" s="2">
        <v>606</v>
      </c>
    </row>
    <row r="52" spans="1:19">
      <c r="A52" t="s">
        <v>416</v>
      </c>
      <c r="B52" s="23" t="s">
        <v>491</v>
      </c>
      <c r="C52" s="36" t="s">
        <v>442</v>
      </c>
      <c r="D52" s="35" t="s">
        <v>440</v>
      </c>
      <c r="E52" s="16">
        <v>437</v>
      </c>
      <c r="F52" s="16">
        <v>400</v>
      </c>
      <c r="G52" s="16">
        <v>391</v>
      </c>
      <c r="H52" s="19">
        <v>383</v>
      </c>
      <c r="I52" s="20">
        <v>389</v>
      </c>
      <c r="J52" s="16">
        <v>418</v>
      </c>
      <c r="K52" s="16">
        <v>449</v>
      </c>
      <c r="L52" s="16">
        <v>475</v>
      </c>
      <c r="M52" s="16">
        <v>455</v>
      </c>
      <c r="N52" s="20">
        <v>460</v>
      </c>
      <c r="O52" s="16">
        <v>461</v>
      </c>
      <c r="P52" s="16">
        <v>438</v>
      </c>
      <c r="Q52" s="16">
        <v>408</v>
      </c>
      <c r="R52" s="16">
        <v>442</v>
      </c>
      <c r="S52" s="2">
        <v>449</v>
      </c>
    </row>
    <row r="53" spans="1:19">
      <c r="A53" t="s">
        <v>419</v>
      </c>
      <c r="B53" s="23" t="s">
        <v>492</v>
      </c>
      <c r="C53" s="36" t="s">
        <v>442</v>
      </c>
      <c r="D53" s="35" t="s">
        <v>440</v>
      </c>
      <c r="E53" s="16">
        <v>712</v>
      </c>
      <c r="F53" s="16">
        <v>690</v>
      </c>
      <c r="G53" s="16">
        <v>668</v>
      </c>
      <c r="H53" s="19">
        <v>643</v>
      </c>
      <c r="I53" s="20">
        <v>674</v>
      </c>
      <c r="J53" s="16">
        <v>736</v>
      </c>
      <c r="K53" s="16">
        <v>766</v>
      </c>
      <c r="L53" s="16">
        <v>787</v>
      </c>
      <c r="M53" s="16">
        <v>797</v>
      </c>
      <c r="N53" s="20">
        <v>825</v>
      </c>
      <c r="O53" s="16">
        <v>804</v>
      </c>
      <c r="P53" s="16">
        <v>682</v>
      </c>
      <c r="Q53" s="16">
        <v>641</v>
      </c>
      <c r="R53" s="16">
        <v>669</v>
      </c>
      <c r="S53" s="2">
        <v>655</v>
      </c>
    </row>
    <row r="54" spans="1:19">
      <c r="A54" t="s">
        <v>421</v>
      </c>
      <c r="B54" s="23" t="s">
        <v>493</v>
      </c>
      <c r="C54" s="36" t="s">
        <v>439</v>
      </c>
      <c r="D54" s="35" t="s">
        <v>440</v>
      </c>
      <c r="E54" s="16">
        <v>696</v>
      </c>
      <c r="F54" s="16">
        <v>664</v>
      </c>
      <c r="G54" s="16">
        <v>741</v>
      </c>
      <c r="H54" s="19">
        <v>772</v>
      </c>
      <c r="I54" s="20">
        <v>715</v>
      </c>
      <c r="J54" s="16">
        <v>760</v>
      </c>
      <c r="K54" s="16">
        <v>689</v>
      </c>
      <c r="L54" s="16">
        <v>631</v>
      </c>
      <c r="M54" s="16">
        <v>611</v>
      </c>
      <c r="N54" s="20">
        <v>562</v>
      </c>
      <c r="O54" s="16">
        <v>595</v>
      </c>
      <c r="P54" s="16">
        <v>529</v>
      </c>
      <c r="Q54" s="16">
        <v>579</v>
      </c>
      <c r="R54" s="16">
        <v>555</v>
      </c>
      <c r="S54" s="2">
        <v>561</v>
      </c>
    </row>
    <row r="55" spans="1:19">
      <c r="A55" t="s">
        <v>423</v>
      </c>
      <c r="B55" s="23" t="s">
        <v>494</v>
      </c>
      <c r="C55" s="36" t="s">
        <v>439</v>
      </c>
      <c r="D55" s="35" t="s">
        <v>440</v>
      </c>
      <c r="E55" s="16">
        <v>517</v>
      </c>
      <c r="F55" s="16">
        <v>518</v>
      </c>
      <c r="G55" s="16">
        <v>585</v>
      </c>
      <c r="H55" s="19">
        <v>628</v>
      </c>
      <c r="I55" s="20">
        <v>675</v>
      </c>
      <c r="J55" s="16">
        <v>634</v>
      </c>
      <c r="K55" s="16">
        <v>617</v>
      </c>
      <c r="L55" s="16">
        <v>546</v>
      </c>
      <c r="M55" s="16">
        <v>514</v>
      </c>
      <c r="N55" s="20">
        <v>473</v>
      </c>
      <c r="O55" s="16">
        <v>479</v>
      </c>
      <c r="P55" s="16">
        <v>432</v>
      </c>
      <c r="Q55" s="16">
        <v>466</v>
      </c>
      <c r="R55" s="16">
        <v>487</v>
      </c>
      <c r="S55" s="2">
        <v>502</v>
      </c>
    </row>
    <row r="56" spans="1:19">
      <c r="A56" t="s">
        <v>424</v>
      </c>
      <c r="B56" s="23" t="s">
        <v>495</v>
      </c>
      <c r="C56" s="36" t="s">
        <v>442</v>
      </c>
      <c r="D56" s="35" t="s">
        <v>440</v>
      </c>
      <c r="E56" s="18"/>
      <c r="F56" s="18"/>
      <c r="G56" s="18"/>
      <c r="H56" s="18"/>
      <c r="I56" s="18"/>
      <c r="J56" s="18"/>
      <c r="K56" s="18"/>
      <c r="L56" s="18"/>
      <c r="M56" s="18"/>
      <c r="N56" s="18"/>
      <c r="O56" s="18"/>
      <c r="P56" s="16">
        <v>384</v>
      </c>
      <c r="Q56" s="16">
        <v>585</v>
      </c>
      <c r="R56" s="16">
        <v>695</v>
      </c>
      <c r="S56" s="2">
        <v>696</v>
      </c>
    </row>
    <row r="57" spans="1:19">
      <c r="A57" t="s">
        <v>427</v>
      </c>
      <c r="B57" s="23" t="s">
        <v>496</v>
      </c>
      <c r="C57" s="36" t="s">
        <v>442</v>
      </c>
      <c r="D57" s="35" t="s">
        <v>440</v>
      </c>
      <c r="E57" s="16">
        <v>414</v>
      </c>
      <c r="F57" s="16">
        <v>431</v>
      </c>
      <c r="G57" s="16">
        <v>447</v>
      </c>
      <c r="H57" s="19">
        <v>545</v>
      </c>
      <c r="I57" s="20">
        <v>551</v>
      </c>
      <c r="J57" s="16">
        <v>547</v>
      </c>
      <c r="K57" s="16">
        <v>551</v>
      </c>
      <c r="L57" s="16">
        <v>550</v>
      </c>
      <c r="M57" s="16">
        <v>550</v>
      </c>
      <c r="N57" s="20">
        <v>553</v>
      </c>
      <c r="O57" s="16">
        <v>548</v>
      </c>
      <c r="P57" s="16">
        <v>531</v>
      </c>
      <c r="Q57" s="16">
        <v>544</v>
      </c>
      <c r="R57" s="16">
        <v>549</v>
      </c>
      <c r="S57" s="2">
        <v>538</v>
      </c>
    </row>
    <row r="58" spans="1:19">
      <c r="A58" t="s">
        <v>431</v>
      </c>
      <c r="B58" s="23" t="s">
        <v>497</v>
      </c>
      <c r="C58" s="36" t="s">
        <v>442</v>
      </c>
      <c r="D58" s="35" t="s">
        <v>440</v>
      </c>
      <c r="E58" s="16">
        <v>839</v>
      </c>
      <c r="F58" s="16">
        <v>779</v>
      </c>
      <c r="G58" s="16">
        <v>821</v>
      </c>
      <c r="H58" s="19">
        <v>756</v>
      </c>
      <c r="I58" s="20">
        <v>803</v>
      </c>
      <c r="J58" s="16">
        <v>769</v>
      </c>
      <c r="K58" s="16">
        <v>700</v>
      </c>
      <c r="L58" s="16">
        <v>712</v>
      </c>
      <c r="M58" s="16">
        <v>733</v>
      </c>
      <c r="N58" s="20">
        <v>769</v>
      </c>
      <c r="O58" s="16">
        <v>773</v>
      </c>
      <c r="P58" s="16">
        <v>671</v>
      </c>
      <c r="Q58" s="16">
        <v>728</v>
      </c>
      <c r="R58" s="16">
        <v>799</v>
      </c>
      <c r="S58" s="2">
        <v>834</v>
      </c>
    </row>
    <row r="59" spans="1:19">
      <c r="A59" t="s">
        <v>433</v>
      </c>
      <c r="B59" s="23" t="s">
        <v>498</v>
      </c>
      <c r="C59" s="36" t="s">
        <v>439</v>
      </c>
      <c r="D59" s="35" t="s">
        <v>440</v>
      </c>
      <c r="E59" s="16">
        <v>796</v>
      </c>
      <c r="F59" s="16">
        <v>583</v>
      </c>
      <c r="G59" s="16">
        <v>602</v>
      </c>
      <c r="H59" s="19">
        <v>603</v>
      </c>
      <c r="I59" s="20">
        <v>552</v>
      </c>
      <c r="J59" s="16">
        <v>538</v>
      </c>
      <c r="K59" s="16">
        <v>559</v>
      </c>
      <c r="L59" s="16">
        <v>581</v>
      </c>
      <c r="M59" s="16">
        <v>564</v>
      </c>
      <c r="N59" s="20">
        <v>582</v>
      </c>
      <c r="O59" s="16">
        <v>574</v>
      </c>
      <c r="P59" s="16">
        <v>482</v>
      </c>
      <c r="Q59" s="16">
        <v>494</v>
      </c>
      <c r="R59" s="16">
        <v>451</v>
      </c>
      <c r="S59" s="2">
        <v>455</v>
      </c>
    </row>
    <row r="60" spans="1:19">
      <c r="A60" t="s">
        <v>252</v>
      </c>
      <c r="B60" s="25" t="s">
        <v>499</v>
      </c>
      <c r="C60" s="36" t="s">
        <v>500</v>
      </c>
      <c r="D60" s="37" t="s">
        <v>501</v>
      </c>
      <c r="E60" s="16">
        <v>969</v>
      </c>
      <c r="F60" s="17">
        <v>1096</v>
      </c>
      <c r="G60" s="17">
        <v>1270</v>
      </c>
      <c r="H60" s="21">
        <v>1263</v>
      </c>
      <c r="I60" s="22">
        <v>1278</v>
      </c>
      <c r="J60" s="17">
        <v>1237</v>
      </c>
      <c r="K60" s="17">
        <v>1142</v>
      </c>
      <c r="L60" s="17">
        <v>1098</v>
      </c>
      <c r="M60" s="17">
        <v>1121</v>
      </c>
      <c r="N60" s="22">
        <v>1193</v>
      </c>
      <c r="O60" s="17">
        <v>1181</v>
      </c>
      <c r="P60" s="22">
        <v>1135</v>
      </c>
      <c r="Q60" s="17">
        <v>1171</v>
      </c>
      <c r="R60" s="17">
        <v>1129</v>
      </c>
      <c r="S60" s="3">
        <v>1115</v>
      </c>
    </row>
    <row r="61" spans="1:19">
      <c r="A61" t="s">
        <v>271</v>
      </c>
      <c r="B61" s="25" t="s">
        <v>502</v>
      </c>
      <c r="C61" s="36" t="s">
        <v>500</v>
      </c>
      <c r="D61" s="37" t="s">
        <v>501</v>
      </c>
      <c r="E61" s="16">
        <v>667</v>
      </c>
      <c r="F61" s="16">
        <v>651</v>
      </c>
      <c r="G61" s="16">
        <v>706</v>
      </c>
      <c r="H61" s="19">
        <v>803</v>
      </c>
      <c r="I61" s="20">
        <v>741</v>
      </c>
      <c r="J61" s="16">
        <v>699</v>
      </c>
      <c r="K61" s="16">
        <v>686</v>
      </c>
      <c r="L61" s="16">
        <v>703</v>
      </c>
      <c r="M61" s="16">
        <v>801</v>
      </c>
      <c r="N61" s="20">
        <v>819</v>
      </c>
      <c r="O61" s="16">
        <v>844</v>
      </c>
      <c r="P61" s="16">
        <v>800</v>
      </c>
      <c r="Q61" s="16">
        <v>843</v>
      </c>
      <c r="R61" s="16">
        <v>842</v>
      </c>
      <c r="S61" s="2">
        <v>843</v>
      </c>
    </row>
    <row r="62" spans="1:19">
      <c r="A62" t="s">
        <v>309</v>
      </c>
      <c r="B62" s="25" t="s">
        <v>503</v>
      </c>
      <c r="C62" s="36" t="s">
        <v>500</v>
      </c>
      <c r="D62" s="37" t="s">
        <v>501</v>
      </c>
      <c r="E62" s="16">
        <v>438</v>
      </c>
      <c r="F62" s="16">
        <v>519</v>
      </c>
      <c r="G62" s="16">
        <v>543</v>
      </c>
      <c r="H62" s="19">
        <v>568</v>
      </c>
      <c r="I62" s="20">
        <v>554</v>
      </c>
      <c r="J62" s="16">
        <v>564</v>
      </c>
      <c r="K62" s="16">
        <v>507</v>
      </c>
      <c r="L62" s="16">
        <v>509</v>
      </c>
      <c r="M62" s="16">
        <v>533</v>
      </c>
      <c r="N62" s="20">
        <v>506</v>
      </c>
      <c r="O62" s="16">
        <v>494</v>
      </c>
      <c r="P62" s="16">
        <v>469</v>
      </c>
      <c r="Q62" s="16">
        <v>510</v>
      </c>
      <c r="R62" s="16">
        <v>505</v>
      </c>
      <c r="S62" s="2">
        <v>495</v>
      </c>
    </row>
    <row r="63" spans="1:19">
      <c r="A63" t="s">
        <v>318</v>
      </c>
      <c r="B63" s="25" t="s">
        <v>504</v>
      </c>
      <c r="C63" s="36" t="s">
        <v>500</v>
      </c>
      <c r="D63" s="37" t="s">
        <v>501</v>
      </c>
      <c r="E63" s="16">
        <v>636</v>
      </c>
      <c r="F63" s="16">
        <v>632</v>
      </c>
      <c r="G63" s="16">
        <v>623</v>
      </c>
      <c r="H63" s="19">
        <v>568</v>
      </c>
      <c r="I63" s="20">
        <v>538</v>
      </c>
      <c r="J63" s="16">
        <v>595</v>
      </c>
      <c r="K63" s="16">
        <v>578</v>
      </c>
      <c r="L63" s="16">
        <v>584</v>
      </c>
      <c r="M63" s="16">
        <v>548</v>
      </c>
      <c r="N63" s="20">
        <v>548</v>
      </c>
      <c r="O63" s="16">
        <v>537</v>
      </c>
      <c r="P63" s="16">
        <v>566</v>
      </c>
      <c r="Q63" s="16">
        <v>574</v>
      </c>
      <c r="R63" s="16">
        <v>550</v>
      </c>
      <c r="S63" s="2">
        <v>549</v>
      </c>
    </row>
    <row r="64" spans="1:19">
      <c r="A64" t="s">
        <v>320</v>
      </c>
      <c r="B64" s="25" t="s">
        <v>505</v>
      </c>
      <c r="C64" s="36" t="s">
        <v>500</v>
      </c>
      <c r="D64" s="37" t="s">
        <v>501</v>
      </c>
      <c r="E64" s="16">
        <v>673</v>
      </c>
      <c r="F64" s="16">
        <v>685</v>
      </c>
      <c r="G64" s="16">
        <v>643</v>
      </c>
      <c r="H64" s="19">
        <v>623</v>
      </c>
      <c r="I64" s="20">
        <v>643</v>
      </c>
      <c r="J64" s="16">
        <v>651</v>
      </c>
      <c r="K64" s="16">
        <v>615</v>
      </c>
      <c r="L64" s="16">
        <v>606</v>
      </c>
      <c r="M64" s="16">
        <v>629</v>
      </c>
      <c r="N64" s="20">
        <v>660</v>
      </c>
      <c r="O64" s="16">
        <v>689</v>
      </c>
      <c r="P64" s="16">
        <v>647</v>
      </c>
      <c r="Q64" s="16">
        <v>622</v>
      </c>
      <c r="R64" s="16">
        <v>608</v>
      </c>
      <c r="S64" s="2">
        <v>600</v>
      </c>
    </row>
    <row r="65" spans="1:19">
      <c r="A65" t="s">
        <v>322</v>
      </c>
      <c r="B65" s="25" t="s">
        <v>506</v>
      </c>
      <c r="C65" s="36" t="s">
        <v>500</v>
      </c>
      <c r="D65" s="37" t="s">
        <v>501</v>
      </c>
      <c r="E65" s="16">
        <v>894</v>
      </c>
      <c r="F65" s="16">
        <v>860</v>
      </c>
      <c r="G65" s="16">
        <v>836</v>
      </c>
      <c r="H65" s="19">
        <v>794</v>
      </c>
      <c r="I65" s="20">
        <v>796</v>
      </c>
      <c r="J65" s="16">
        <v>787</v>
      </c>
      <c r="K65" s="16">
        <v>785</v>
      </c>
      <c r="L65" s="16">
        <v>791</v>
      </c>
      <c r="M65" s="16">
        <v>803</v>
      </c>
      <c r="N65" s="20">
        <v>736</v>
      </c>
      <c r="O65" s="16">
        <v>744</v>
      </c>
      <c r="P65" s="16">
        <v>731</v>
      </c>
      <c r="Q65" s="16">
        <v>690</v>
      </c>
      <c r="R65" s="16">
        <v>610</v>
      </c>
      <c r="S65" s="2">
        <v>602</v>
      </c>
    </row>
    <row r="66" spans="1:19">
      <c r="A66" t="s">
        <v>326</v>
      </c>
      <c r="B66" s="25" t="s">
        <v>507</v>
      </c>
      <c r="C66" s="36" t="s">
        <v>500</v>
      </c>
      <c r="D66" s="37" t="s">
        <v>501</v>
      </c>
      <c r="E66" s="16">
        <v>712</v>
      </c>
      <c r="F66" s="16">
        <v>740</v>
      </c>
      <c r="G66" s="16">
        <v>718</v>
      </c>
      <c r="H66" s="19">
        <v>643</v>
      </c>
      <c r="I66" s="20">
        <v>614</v>
      </c>
      <c r="J66" s="16">
        <v>608</v>
      </c>
      <c r="K66" s="16">
        <v>608</v>
      </c>
      <c r="L66" s="16">
        <v>632</v>
      </c>
      <c r="M66" s="16">
        <v>682</v>
      </c>
      <c r="N66" s="20">
        <v>611</v>
      </c>
      <c r="O66" s="16">
        <v>657</v>
      </c>
      <c r="P66" s="16">
        <v>666</v>
      </c>
      <c r="Q66" s="16">
        <v>682</v>
      </c>
      <c r="R66" s="16">
        <v>671</v>
      </c>
      <c r="S66" s="2">
        <v>673</v>
      </c>
    </row>
    <row r="67" spans="1:19">
      <c r="A67" t="s">
        <v>508</v>
      </c>
      <c r="B67" s="25" t="s">
        <v>509</v>
      </c>
      <c r="C67" s="36" t="s">
        <v>500</v>
      </c>
      <c r="D67" s="37" t="s">
        <v>501</v>
      </c>
      <c r="E67" s="16">
        <v>579</v>
      </c>
      <c r="F67" s="16">
        <v>548</v>
      </c>
      <c r="G67" s="16">
        <v>484</v>
      </c>
      <c r="H67" s="19">
        <v>497</v>
      </c>
      <c r="I67" s="20">
        <v>514</v>
      </c>
      <c r="J67" s="16">
        <v>470</v>
      </c>
      <c r="K67" s="16">
        <v>438</v>
      </c>
      <c r="L67" s="16">
        <v>444</v>
      </c>
      <c r="M67" s="16">
        <v>460</v>
      </c>
      <c r="N67" s="20">
        <v>492</v>
      </c>
      <c r="O67" s="16">
        <v>528</v>
      </c>
      <c r="P67" s="16">
        <v>470</v>
      </c>
      <c r="Q67" s="16">
        <v>480</v>
      </c>
      <c r="R67" s="16">
        <v>446</v>
      </c>
      <c r="S67" s="2">
        <v>426</v>
      </c>
    </row>
    <row r="68" spans="1:19">
      <c r="A68" t="s">
        <v>342</v>
      </c>
      <c r="B68" s="25" t="s">
        <v>510</v>
      </c>
      <c r="C68" s="36" t="s">
        <v>500</v>
      </c>
      <c r="D68" s="37" t="s">
        <v>501</v>
      </c>
      <c r="E68" s="16">
        <v>471</v>
      </c>
      <c r="F68" s="16">
        <v>488</v>
      </c>
      <c r="G68" s="16">
        <v>558</v>
      </c>
      <c r="H68" s="19">
        <v>563</v>
      </c>
      <c r="I68" s="20">
        <v>494</v>
      </c>
      <c r="J68" s="16">
        <v>457</v>
      </c>
      <c r="K68" s="16">
        <v>472</v>
      </c>
      <c r="L68" s="16">
        <v>456</v>
      </c>
      <c r="M68" s="16">
        <v>386</v>
      </c>
      <c r="N68" s="20">
        <v>480</v>
      </c>
      <c r="O68" s="16">
        <v>489</v>
      </c>
      <c r="P68" s="16">
        <v>407</v>
      </c>
      <c r="Q68" s="16">
        <v>336</v>
      </c>
      <c r="R68" s="16">
        <v>365</v>
      </c>
      <c r="S68" s="2">
        <v>358</v>
      </c>
    </row>
    <row r="69" spans="1:19">
      <c r="A69" t="s">
        <v>404</v>
      </c>
      <c r="B69" s="25" t="s">
        <v>511</v>
      </c>
      <c r="C69" s="36" t="s">
        <v>500</v>
      </c>
      <c r="D69" s="37" t="s">
        <v>501</v>
      </c>
      <c r="E69" s="17">
        <v>1352</v>
      </c>
      <c r="F69" s="17">
        <v>1016</v>
      </c>
      <c r="G69" s="17">
        <v>1023</v>
      </c>
      <c r="H69" s="19">
        <v>993</v>
      </c>
      <c r="I69" s="20">
        <v>966</v>
      </c>
      <c r="J69" s="16">
        <v>905</v>
      </c>
      <c r="K69" s="16">
        <v>882</v>
      </c>
      <c r="L69" s="16">
        <v>880</v>
      </c>
      <c r="M69" s="16">
        <v>842</v>
      </c>
      <c r="N69" s="20">
        <v>833</v>
      </c>
      <c r="O69" s="16">
        <v>898</v>
      </c>
      <c r="P69" s="16">
        <v>904</v>
      </c>
      <c r="Q69" s="16">
        <v>940</v>
      </c>
      <c r="R69" s="16">
        <v>920</v>
      </c>
      <c r="S69" s="2">
        <v>912</v>
      </c>
    </row>
    <row r="70" spans="1:19">
      <c r="A70" t="s">
        <v>410</v>
      </c>
      <c r="B70" s="25" t="s">
        <v>512</v>
      </c>
      <c r="C70" s="36" t="s">
        <v>500</v>
      </c>
      <c r="D70" s="37" t="s">
        <v>501</v>
      </c>
      <c r="E70" s="16">
        <v>662</v>
      </c>
      <c r="F70" s="16">
        <v>754</v>
      </c>
      <c r="G70" s="16">
        <v>774</v>
      </c>
      <c r="H70" s="19">
        <v>802</v>
      </c>
      <c r="I70" s="20">
        <v>816</v>
      </c>
      <c r="J70" s="16">
        <v>784</v>
      </c>
      <c r="K70" s="16">
        <v>836</v>
      </c>
      <c r="L70" s="16">
        <v>839</v>
      </c>
      <c r="M70" s="16">
        <v>822</v>
      </c>
      <c r="N70" s="20">
        <v>791</v>
      </c>
      <c r="O70" s="16">
        <v>769</v>
      </c>
      <c r="P70" s="16">
        <v>775</v>
      </c>
      <c r="Q70" s="16">
        <v>747</v>
      </c>
      <c r="R70" s="16">
        <v>668</v>
      </c>
      <c r="S70" s="2">
        <v>662</v>
      </c>
    </row>
    <row r="71" spans="1:19" ht="15" customHeight="1">
      <c r="A71" t="s">
        <v>513</v>
      </c>
      <c r="B71" s="26" t="s">
        <v>514</v>
      </c>
      <c r="C71" s="36" t="s">
        <v>515</v>
      </c>
      <c r="D71" s="38" t="s">
        <v>516</v>
      </c>
      <c r="E71" s="17">
        <v>1029</v>
      </c>
      <c r="F71" s="16">
        <v>970</v>
      </c>
      <c r="G71" s="16">
        <v>960</v>
      </c>
      <c r="H71" s="19">
        <v>966</v>
      </c>
      <c r="I71" s="22">
        <v>1458</v>
      </c>
      <c r="J71" s="17">
        <v>1531</v>
      </c>
      <c r="K71" s="17">
        <v>1498</v>
      </c>
      <c r="L71" s="17">
        <v>1572</v>
      </c>
      <c r="M71" s="17">
        <v>1599</v>
      </c>
      <c r="N71" s="22">
        <v>1577</v>
      </c>
      <c r="O71" s="57">
        <v>1610</v>
      </c>
      <c r="P71" s="58">
        <v>1572</v>
      </c>
      <c r="Q71" s="58">
        <v>1516</v>
      </c>
      <c r="R71" s="59">
        <v>1545</v>
      </c>
      <c r="S71" s="3">
        <v>1516</v>
      </c>
    </row>
    <row r="72" spans="1:19" ht="15" customHeight="1">
      <c r="A72" t="s">
        <v>517</v>
      </c>
      <c r="B72" s="26" t="s">
        <v>518</v>
      </c>
      <c r="C72" s="36" t="s">
        <v>519</v>
      </c>
      <c r="D72" s="38" t="s">
        <v>516</v>
      </c>
      <c r="E72" s="17">
        <v>1402</v>
      </c>
      <c r="F72" s="17">
        <v>1383</v>
      </c>
      <c r="G72" s="17">
        <v>1389</v>
      </c>
      <c r="H72" s="21">
        <v>1246</v>
      </c>
      <c r="I72" s="22">
        <v>1164</v>
      </c>
      <c r="J72" s="17">
        <v>1127</v>
      </c>
      <c r="K72" s="17">
        <v>1102</v>
      </c>
      <c r="L72" s="17">
        <v>1064</v>
      </c>
      <c r="M72" s="17">
        <v>1004</v>
      </c>
      <c r="N72" s="22">
        <v>1013</v>
      </c>
      <c r="O72" s="57">
        <v>1003</v>
      </c>
      <c r="P72" s="46">
        <v>964</v>
      </c>
      <c r="Q72" s="46">
        <v>943</v>
      </c>
      <c r="R72" s="47">
        <v>983</v>
      </c>
      <c r="S72" s="2">
        <v>973</v>
      </c>
    </row>
    <row r="73" spans="1:19" ht="15" customHeight="1">
      <c r="A73" t="s">
        <v>520</v>
      </c>
      <c r="B73" s="26" t="s">
        <v>521</v>
      </c>
      <c r="C73" s="36" t="s">
        <v>519</v>
      </c>
      <c r="D73" s="38" t="s">
        <v>516</v>
      </c>
      <c r="E73" s="16">
        <v>948</v>
      </c>
      <c r="F73" s="16">
        <v>944</v>
      </c>
      <c r="G73" s="16">
        <v>942</v>
      </c>
      <c r="H73" s="19">
        <v>930</v>
      </c>
      <c r="I73" s="20">
        <v>940</v>
      </c>
      <c r="J73" s="16">
        <v>941</v>
      </c>
      <c r="K73" s="16">
        <v>949</v>
      </c>
      <c r="L73" s="16">
        <v>948</v>
      </c>
      <c r="M73" s="16">
        <v>943</v>
      </c>
      <c r="N73" s="20">
        <v>948</v>
      </c>
      <c r="O73" s="45">
        <v>942</v>
      </c>
      <c r="P73" s="46">
        <v>937</v>
      </c>
      <c r="Q73" s="46">
        <v>921</v>
      </c>
      <c r="R73" s="47">
        <v>938</v>
      </c>
      <c r="S73" s="2">
        <v>926</v>
      </c>
    </row>
    <row r="74" spans="1:19" ht="15" customHeight="1">
      <c r="A74" t="s">
        <v>522</v>
      </c>
      <c r="B74" s="26" t="s">
        <v>523</v>
      </c>
      <c r="C74" s="36" t="s">
        <v>519</v>
      </c>
      <c r="D74" s="38" t="s">
        <v>516</v>
      </c>
      <c r="E74" s="17">
        <v>1833</v>
      </c>
      <c r="F74" s="17">
        <v>1742</v>
      </c>
      <c r="G74" s="17">
        <v>1650</v>
      </c>
      <c r="H74" s="21">
        <v>1552</v>
      </c>
      <c r="I74" s="22">
        <v>1498</v>
      </c>
      <c r="J74" s="17">
        <v>1528</v>
      </c>
      <c r="K74" s="17">
        <v>1474</v>
      </c>
      <c r="L74" s="17">
        <v>1519</v>
      </c>
      <c r="M74" s="17">
        <v>1597</v>
      </c>
      <c r="N74" s="22">
        <v>1586</v>
      </c>
      <c r="O74" s="57">
        <v>1584</v>
      </c>
      <c r="P74" s="58">
        <v>1501</v>
      </c>
      <c r="Q74" s="58">
        <v>1556</v>
      </c>
      <c r="R74" s="59">
        <v>1534</v>
      </c>
      <c r="S74" s="3">
        <v>1465</v>
      </c>
    </row>
    <row r="75" spans="1:19" ht="15" customHeight="1">
      <c r="A75" t="s">
        <v>524</v>
      </c>
      <c r="B75" s="26" t="s">
        <v>525</v>
      </c>
      <c r="C75" s="36" t="s">
        <v>519</v>
      </c>
      <c r="D75" s="38" t="s">
        <v>516</v>
      </c>
      <c r="E75" s="16">
        <v>967</v>
      </c>
      <c r="F75" s="16">
        <v>961</v>
      </c>
      <c r="G75" s="16">
        <v>964</v>
      </c>
      <c r="H75" s="19">
        <v>955</v>
      </c>
      <c r="I75" s="20">
        <v>961</v>
      </c>
      <c r="J75" s="16">
        <v>957</v>
      </c>
      <c r="K75" s="16">
        <v>957</v>
      </c>
      <c r="L75" s="16">
        <v>955</v>
      </c>
      <c r="M75" s="16">
        <v>955</v>
      </c>
      <c r="N75" s="20">
        <v>953</v>
      </c>
      <c r="O75" s="45">
        <v>951</v>
      </c>
      <c r="P75" s="46">
        <v>967</v>
      </c>
      <c r="Q75" s="46">
        <v>946</v>
      </c>
      <c r="R75" s="47">
        <v>930</v>
      </c>
      <c r="S75" s="2">
        <v>911</v>
      </c>
    </row>
    <row r="76" spans="1:19" ht="15" customHeight="1">
      <c r="A76" t="s">
        <v>229</v>
      </c>
      <c r="B76" s="27" t="s">
        <v>526</v>
      </c>
      <c r="C76" s="43" t="s">
        <v>527</v>
      </c>
      <c r="D76" s="44" t="s">
        <v>528</v>
      </c>
      <c r="E76" s="17">
        <v>1228</v>
      </c>
      <c r="F76" s="17">
        <v>1153</v>
      </c>
      <c r="G76" s="17">
        <v>1171</v>
      </c>
      <c r="H76" s="21">
        <v>1128</v>
      </c>
      <c r="I76" s="22">
        <v>1144</v>
      </c>
      <c r="J76" s="17">
        <v>1137</v>
      </c>
      <c r="K76" s="17">
        <v>1108</v>
      </c>
      <c r="L76" s="17">
        <v>1132</v>
      </c>
      <c r="M76" s="17">
        <v>1070</v>
      </c>
      <c r="N76" s="22">
        <v>1076</v>
      </c>
      <c r="O76" s="57">
        <v>1055</v>
      </c>
      <c r="P76" s="58">
        <v>1087</v>
      </c>
      <c r="Q76" s="58">
        <v>1077</v>
      </c>
      <c r="R76" s="59">
        <v>1109</v>
      </c>
      <c r="S76" s="3">
        <v>1053</v>
      </c>
    </row>
    <row r="77" spans="1:19" ht="15" customHeight="1">
      <c r="A77" t="s">
        <v>238</v>
      </c>
      <c r="B77" s="27" t="s">
        <v>529</v>
      </c>
      <c r="C77" s="36" t="s">
        <v>527</v>
      </c>
      <c r="D77" s="39" t="s">
        <v>528</v>
      </c>
      <c r="E77" s="17">
        <v>2195</v>
      </c>
      <c r="F77" s="17">
        <v>1930</v>
      </c>
      <c r="G77" s="17">
        <v>1665</v>
      </c>
      <c r="H77" s="21">
        <v>1606</v>
      </c>
      <c r="I77" s="22">
        <v>1628</v>
      </c>
      <c r="J77" s="17">
        <v>1643</v>
      </c>
      <c r="K77" s="17">
        <v>1687</v>
      </c>
      <c r="L77" s="17">
        <v>1712</v>
      </c>
      <c r="M77" s="17">
        <v>1718</v>
      </c>
      <c r="N77" s="22">
        <v>1706</v>
      </c>
      <c r="O77" s="57">
        <v>1646</v>
      </c>
      <c r="P77" s="58">
        <v>1568</v>
      </c>
      <c r="Q77" s="58">
        <v>1653</v>
      </c>
      <c r="R77" s="59">
        <v>1851</v>
      </c>
      <c r="S77" s="3">
        <v>1795</v>
      </c>
    </row>
    <row r="78" spans="1:19" ht="15" customHeight="1">
      <c r="A78" t="s">
        <v>277</v>
      </c>
      <c r="B78" s="27" t="s">
        <v>530</v>
      </c>
      <c r="C78" s="36" t="s">
        <v>531</v>
      </c>
      <c r="D78" s="39" t="s">
        <v>528</v>
      </c>
      <c r="E78" s="17">
        <v>1694</v>
      </c>
      <c r="F78" s="17">
        <v>1654</v>
      </c>
      <c r="G78" s="17">
        <v>1599</v>
      </c>
      <c r="H78" s="21">
        <v>1675</v>
      </c>
      <c r="I78" s="22">
        <v>1682</v>
      </c>
      <c r="J78" s="17">
        <v>1714</v>
      </c>
      <c r="K78" s="17">
        <v>1713</v>
      </c>
      <c r="L78" s="17">
        <v>1672</v>
      </c>
      <c r="M78" s="17">
        <v>1657</v>
      </c>
      <c r="N78" s="22">
        <v>1676</v>
      </c>
      <c r="O78" s="57">
        <v>1689</v>
      </c>
      <c r="P78" s="58">
        <v>1605</v>
      </c>
      <c r="Q78" s="58">
        <v>1610</v>
      </c>
      <c r="R78" s="59">
        <v>1582</v>
      </c>
      <c r="S78" s="3">
        <v>1508</v>
      </c>
    </row>
    <row r="79" spans="1:19" ht="15" customHeight="1">
      <c r="A79" t="s">
        <v>305</v>
      </c>
      <c r="B79" s="27" t="s">
        <v>532</v>
      </c>
      <c r="C79" s="36" t="s">
        <v>527</v>
      </c>
      <c r="D79" s="39" t="s">
        <v>528</v>
      </c>
      <c r="E79" s="16">
        <v>932</v>
      </c>
      <c r="F79" s="17">
        <v>1327</v>
      </c>
      <c r="G79" s="17">
        <v>1759</v>
      </c>
      <c r="H79" s="21">
        <v>1797</v>
      </c>
      <c r="I79" s="22">
        <v>1795</v>
      </c>
      <c r="J79" s="17">
        <v>1825</v>
      </c>
      <c r="K79" s="17">
        <v>1851</v>
      </c>
      <c r="L79" s="17">
        <v>1855</v>
      </c>
      <c r="M79" s="17">
        <v>1778</v>
      </c>
      <c r="N79" s="22">
        <v>1831</v>
      </c>
      <c r="O79" s="57">
        <v>1889</v>
      </c>
      <c r="P79" s="58">
        <v>1899</v>
      </c>
      <c r="Q79" s="58">
        <v>1991</v>
      </c>
      <c r="R79" s="59">
        <v>2033</v>
      </c>
      <c r="S79" s="3">
        <v>1977</v>
      </c>
    </row>
    <row r="80" spans="1:19" ht="15" customHeight="1">
      <c r="A80" t="s">
        <v>347</v>
      </c>
      <c r="B80" s="27" t="s">
        <v>533</v>
      </c>
      <c r="C80" s="36" t="s">
        <v>527</v>
      </c>
      <c r="D80" s="39" t="s">
        <v>528</v>
      </c>
      <c r="E80" s="17">
        <v>1981</v>
      </c>
      <c r="F80" s="17">
        <v>1997</v>
      </c>
      <c r="G80" s="17">
        <v>1967</v>
      </c>
      <c r="H80" s="21">
        <v>1945</v>
      </c>
      <c r="I80" s="22">
        <v>2013</v>
      </c>
      <c r="J80" s="17">
        <v>2131</v>
      </c>
      <c r="K80" s="17">
        <v>2227</v>
      </c>
      <c r="L80" s="17">
        <v>2304</v>
      </c>
      <c r="M80" s="17">
        <v>2217</v>
      </c>
      <c r="N80" s="22">
        <v>2113</v>
      </c>
      <c r="O80" s="57">
        <v>2140</v>
      </c>
      <c r="P80" s="58">
        <v>2112</v>
      </c>
      <c r="Q80" s="58">
        <v>2210</v>
      </c>
      <c r="R80" s="59">
        <v>2245</v>
      </c>
      <c r="S80" s="3">
        <v>2165</v>
      </c>
    </row>
    <row r="81" spans="1:19" ht="15" customHeight="1">
      <c r="A81" t="s">
        <v>348</v>
      </c>
      <c r="B81" s="27" t="s">
        <v>534</v>
      </c>
      <c r="C81" s="36" t="s">
        <v>531</v>
      </c>
      <c r="D81" s="39" t="s">
        <v>528</v>
      </c>
      <c r="E81" s="17">
        <v>1505</v>
      </c>
      <c r="F81" s="17">
        <v>1483</v>
      </c>
      <c r="G81" s="17">
        <v>1508</v>
      </c>
      <c r="H81" s="21">
        <v>1501</v>
      </c>
      <c r="I81" s="22">
        <v>1499</v>
      </c>
      <c r="J81" s="17">
        <v>1594</v>
      </c>
      <c r="K81" s="17">
        <v>1545</v>
      </c>
      <c r="L81" s="17">
        <v>1574</v>
      </c>
      <c r="M81" s="17">
        <v>1569</v>
      </c>
      <c r="N81" s="22">
        <v>1542</v>
      </c>
      <c r="O81" s="57">
        <v>1527</v>
      </c>
      <c r="P81" s="58">
        <v>1489</v>
      </c>
      <c r="Q81" s="58">
        <v>1523</v>
      </c>
      <c r="R81" s="59">
        <v>1546</v>
      </c>
      <c r="S81" s="3">
        <v>1511</v>
      </c>
    </row>
    <row r="82" spans="1:19" ht="15" customHeight="1">
      <c r="A82" t="s">
        <v>367</v>
      </c>
      <c r="B82" s="27" t="s">
        <v>366</v>
      </c>
      <c r="C82" s="36" t="s">
        <v>531</v>
      </c>
      <c r="D82" s="39" t="s">
        <v>528</v>
      </c>
      <c r="E82" s="17">
        <v>2108</v>
      </c>
      <c r="F82" s="17">
        <v>1893</v>
      </c>
      <c r="G82" s="17">
        <v>1739</v>
      </c>
      <c r="H82" s="21">
        <v>1587</v>
      </c>
      <c r="I82" s="22">
        <v>1555</v>
      </c>
      <c r="J82" s="17">
        <v>1599</v>
      </c>
      <c r="K82" s="17">
        <v>1570</v>
      </c>
      <c r="L82" s="17">
        <v>1637</v>
      </c>
      <c r="M82" s="17">
        <v>1587</v>
      </c>
      <c r="N82" s="22">
        <v>1543</v>
      </c>
      <c r="O82" s="57">
        <v>1413</v>
      </c>
      <c r="P82" s="58">
        <v>1336</v>
      </c>
      <c r="Q82" s="58">
        <v>1286</v>
      </c>
      <c r="R82" s="59">
        <v>1483</v>
      </c>
      <c r="S82" s="3">
        <v>1434</v>
      </c>
    </row>
    <row r="83" spans="1:19" ht="15" customHeight="1">
      <c r="A83" t="s">
        <v>384</v>
      </c>
      <c r="B83" s="27" t="s">
        <v>535</v>
      </c>
      <c r="C83" s="36" t="s">
        <v>527</v>
      </c>
      <c r="D83" s="39" t="s">
        <v>528</v>
      </c>
      <c r="E83" s="17">
        <v>1204</v>
      </c>
      <c r="F83" s="17">
        <v>1242</v>
      </c>
      <c r="G83" s="17">
        <v>1269</v>
      </c>
      <c r="H83" s="21">
        <v>1377</v>
      </c>
      <c r="I83" s="22">
        <v>1372</v>
      </c>
      <c r="J83" s="17">
        <v>1374</v>
      </c>
      <c r="K83" s="17">
        <v>1447</v>
      </c>
      <c r="L83" s="17">
        <v>1460</v>
      </c>
      <c r="M83" s="17">
        <v>1537</v>
      </c>
      <c r="N83" s="22">
        <v>1516</v>
      </c>
      <c r="O83" s="57">
        <v>1518</v>
      </c>
      <c r="P83" s="58">
        <v>1518</v>
      </c>
      <c r="Q83" s="58">
        <v>1568</v>
      </c>
      <c r="R83" s="59">
        <v>1559</v>
      </c>
      <c r="S83" s="3">
        <v>1541</v>
      </c>
    </row>
    <row r="84" spans="1:19" ht="15" customHeight="1">
      <c r="A84" t="s">
        <v>392</v>
      </c>
      <c r="B84" s="27" t="s">
        <v>536</v>
      </c>
      <c r="C84" s="36" t="s">
        <v>531</v>
      </c>
      <c r="D84" s="39" t="s">
        <v>528</v>
      </c>
      <c r="E84" s="17">
        <v>1200</v>
      </c>
      <c r="F84" s="17">
        <v>1165</v>
      </c>
      <c r="G84" s="17">
        <v>1169</v>
      </c>
      <c r="H84" s="21">
        <v>1272</v>
      </c>
      <c r="I84" s="22">
        <v>1290</v>
      </c>
      <c r="J84" s="17">
        <v>1319</v>
      </c>
      <c r="K84" s="17">
        <v>1345</v>
      </c>
      <c r="L84" s="17">
        <v>1356</v>
      </c>
      <c r="M84" s="17">
        <v>1336</v>
      </c>
      <c r="N84" s="22">
        <v>1328</v>
      </c>
      <c r="O84" s="57">
        <v>1422</v>
      </c>
      <c r="P84" s="58">
        <v>1412</v>
      </c>
      <c r="Q84" s="58">
        <v>1513</v>
      </c>
      <c r="R84" s="59">
        <v>1518</v>
      </c>
      <c r="S84" s="3">
        <v>1496</v>
      </c>
    </row>
    <row r="85" spans="1:19" ht="15" customHeight="1">
      <c r="A85" t="s">
        <v>417</v>
      </c>
      <c r="B85" s="27" t="s">
        <v>537</v>
      </c>
      <c r="C85" s="36" t="s">
        <v>527</v>
      </c>
      <c r="D85" s="39" t="s">
        <v>528</v>
      </c>
      <c r="E85" s="17">
        <v>1425</v>
      </c>
      <c r="F85" s="17">
        <v>1391</v>
      </c>
      <c r="G85" s="17">
        <v>1386</v>
      </c>
      <c r="H85" s="21">
        <v>1282</v>
      </c>
      <c r="I85" s="22">
        <v>1322</v>
      </c>
      <c r="J85" s="17">
        <v>1326</v>
      </c>
      <c r="K85" s="17">
        <v>1393</v>
      </c>
      <c r="L85" s="17">
        <v>1394</v>
      </c>
      <c r="M85" s="17">
        <v>1412</v>
      </c>
      <c r="N85" s="22">
        <v>1381</v>
      </c>
      <c r="O85" s="57">
        <v>1310</v>
      </c>
      <c r="P85" s="58">
        <v>1230</v>
      </c>
      <c r="Q85" s="58">
        <v>1231</v>
      </c>
      <c r="R85" s="59">
        <v>1313</v>
      </c>
      <c r="S85" s="3">
        <v>1268</v>
      </c>
    </row>
    <row r="86" spans="1:19" ht="15" customHeight="1">
      <c r="A86" t="s">
        <v>425</v>
      </c>
      <c r="B86" s="51" t="s">
        <v>538</v>
      </c>
      <c r="C86" s="36" t="s">
        <v>531</v>
      </c>
      <c r="D86" s="39" t="s">
        <v>528</v>
      </c>
      <c r="E86" s="17">
        <v>2026</v>
      </c>
      <c r="F86" s="17">
        <v>2117</v>
      </c>
      <c r="G86" s="17">
        <v>2237</v>
      </c>
      <c r="H86" s="21">
        <v>2022</v>
      </c>
      <c r="I86" s="22">
        <v>1976</v>
      </c>
      <c r="J86" s="17">
        <v>2032</v>
      </c>
      <c r="K86" s="17">
        <v>2002</v>
      </c>
      <c r="L86" s="17">
        <v>2117</v>
      </c>
      <c r="M86" s="17">
        <v>2109</v>
      </c>
      <c r="N86" s="22">
        <v>2157</v>
      </c>
      <c r="O86" s="57">
        <v>2154</v>
      </c>
      <c r="P86" s="58">
        <v>2096</v>
      </c>
      <c r="Q86" s="58">
        <v>2216</v>
      </c>
      <c r="R86" s="59">
        <v>2289</v>
      </c>
      <c r="S86" s="3">
        <v>2274</v>
      </c>
    </row>
    <row r="87" spans="1:19" ht="18">
      <c r="A87" t="s">
        <v>282</v>
      </c>
      <c r="B87" s="48" t="s">
        <v>539</v>
      </c>
      <c r="C87"/>
      <c r="D87" s="48" t="s">
        <v>281</v>
      </c>
      <c r="E87" s="16">
        <v>68</v>
      </c>
      <c r="F87" s="16">
        <v>93</v>
      </c>
      <c r="G87" s="16">
        <v>99</v>
      </c>
      <c r="H87" s="16">
        <v>92</v>
      </c>
      <c r="I87" s="16">
        <v>97</v>
      </c>
      <c r="J87" s="16">
        <v>100</v>
      </c>
      <c r="K87" s="16">
        <v>109</v>
      </c>
      <c r="L87" s="16">
        <v>112</v>
      </c>
      <c r="M87" s="16">
        <v>117</v>
      </c>
      <c r="N87" s="16">
        <v>124</v>
      </c>
      <c r="O87" s="16">
        <v>128</v>
      </c>
      <c r="P87" s="16">
        <v>109</v>
      </c>
      <c r="Q87" s="16">
        <v>116</v>
      </c>
      <c r="R87" s="16">
        <v>131</v>
      </c>
      <c r="S87"/>
    </row>
    <row r="88" spans="1:19">
      <c r="A88" t="s">
        <v>284</v>
      </c>
      <c r="B88" s="48" t="s">
        <v>540</v>
      </c>
      <c r="C88"/>
      <c r="D88" s="48" t="s">
        <v>281</v>
      </c>
      <c r="E88" s="18"/>
      <c r="F88" s="18"/>
      <c r="G88" s="18"/>
      <c r="H88" s="18"/>
      <c r="I88" s="18"/>
      <c r="J88" s="18"/>
      <c r="K88" s="18"/>
      <c r="L88" s="18"/>
      <c r="M88" s="18"/>
      <c r="N88" s="18"/>
      <c r="O88" s="18"/>
      <c r="P88" s="18"/>
      <c r="Q88" s="18"/>
      <c r="R88" s="18"/>
      <c r="S88"/>
    </row>
    <row r="89" spans="1:19">
      <c r="A89" t="s">
        <v>286</v>
      </c>
      <c r="B89" s="48" t="s">
        <v>541</v>
      </c>
      <c r="C89"/>
      <c r="D89" s="48" t="s">
        <v>281</v>
      </c>
      <c r="E89" s="18"/>
      <c r="F89" s="18"/>
      <c r="G89" s="18"/>
      <c r="H89" s="18"/>
      <c r="I89" s="16">
        <v>202</v>
      </c>
      <c r="J89" s="16">
        <v>300</v>
      </c>
      <c r="K89" s="16">
        <v>317</v>
      </c>
      <c r="L89" s="16">
        <v>312</v>
      </c>
      <c r="M89" s="16">
        <v>355</v>
      </c>
      <c r="N89" s="16">
        <v>358</v>
      </c>
      <c r="O89" s="16">
        <v>365</v>
      </c>
      <c r="P89" s="16">
        <v>339</v>
      </c>
      <c r="Q89" s="16">
        <v>355</v>
      </c>
      <c r="R89" s="16">
        <v>341</v>
      </c>
      <c r="S89"/>
    </row>
    <row r="90" spans="1:19" ht="18">
      <c r="A90" t="s">
        <v>542</v>
      </c>
      <c r="B90" s="28" t="s">
        <v>543</v>
      </c>
      <c r="C90"/>
      <c r="D90" s="48" t="s">
        <v>281</v>
      </c>
      <c r="E90" s="18"/>
      <c r="F90" s="18"/>
      <c r="G90" s="18"/>
      <c r="H90" s="18"/>
      <c r="I90" s="18"/>
      <c r="J90" s="18"/>
      <c r="K90" s="18"/>
      <c r="L90" s="18"/>
      <c r="M90" s="18"/>
      <c r="N90" s="18"/>
      <c r="O90" s="18"/>
      <c r="P90" s="18"/>
      <c r="Q90" s="18"/>
      <c r="R90" s="18"/>
      <c r="S90"/>
    </row>
    <row r="91" spans="1:19">
      <c r="A91" t="s">
        <v>313</v>
      </c>
      <c r="B91" s="28" t="s">
        <v>544</v>
      </c>
      <c r="C91"/>
      <c r="D91" s="48" t="s">
        <v>281</v>
      </c>
      <c r="E91" s="16">
        <v>628</v>
      </c>
      <c r="F91" s="16">
        <v>673</v>
      </c>
      <c r="G91" s="16">
        <v>402</v>
      </c>
      <c r="H91" s="16">
        <v>218</v>
      </c>
      <c r="I91" s="16">
        <v>174</v>
      </c>
      <c r="J91" s="16">
        <v>217</v>
      </c>
      <c r="K91" s="16">
        <v>246</v>
      </c>
      <c r="L91" s="16">
        <v>343</v>
      </c>
      <c r="M91" s="16">
        <v>409</v>
      </c>
      <c r="N91" s="16">
        <v>438</v>
      </c>
      <c r="O91" s="16">
        <v>443</v>
      </c>
      <c r="P91" s="16">
        <v>502</v>
      </c>
      <c r="Q91" s="16">
        <v>535</v>
      </c>
      <c r="R91" s="16">
        <v>586</v>
      </c>
      <c r="S91"/>
    </row>
    <row r="92" spans="1:19">
      <c r="A92" t="s">
        <v>328</v>
      </c>
      <c r="B92" s="28" t="s">
        <v>545</v>
      </c>
      <c r="C92"/>
      <c r="D92" s="48" t="s">
        <v>281</v>
      </c>
      <c r="E92" s="18"/>
      <c r="F92" s="18"/>
      <c r="G92" s="18"/>
      <c r="H92" s="18"/>
      <c r="I92" s="18"/>
      <c r="J92" s="18"/>
      <c r="K92" s="18"/>
      <c r="L92" s="18"/>
      <c r="M92" s="16">
        <v>166</v>
      </c>
      <c r="N92" s="16">
        <v>234</v>
      </c>
      <c r="O92" s="16">
        <v>247</v>
      </c>
      <c r="P92" s="18"/>
      <c r="Q92" s="18"/>
      <c r="R92" s="18"/>
      <c r="S92"/>
    </row>
    <row r="93" spans="1:19">
      <c r="A93" t="s">
        <v>359</v>
      </c>
      <c r="B93" s="28" t="s">
        <v>546</v>
      </c>
      <c r="C93"/>
      <c r="D93" s="48" t="s">
        <v>281</v>
      </c>
      <c r="E93" s="16">
        <v>550</v>
      </c>
      <c r="F93" s="16">
        <v>565</v>
      </c>
      <c r="G93" s="16">
        <v>623</v>
      </c>
      <c r="H93" s="16">
        <v>762</v>
      </c>
      <c r="I93" s="16">
        <v>911</v>
      </c>
      <c r="J93" s="16">
        <v>940</v>
      </c>
      <c r="K93" s="17">
        <v>1026</v>
      </c>
      <c r="L93" s="17">
        <v>1170</v>
      </c>
      <c r="M93" s="17">
        <v>1403</v>
      </c>
      <c r="N93" s="17">
        <v>1447</v>
      </c>
      <c r="O93" s="17">
        <v>1547</v>
      </c>
      <c r="P93" s="17">
        <v>1665</v>
      </c>
      <c r="Q93" s="17">
        <v>1819</v>
      </c>
      <c r="R93" s="17">
        <v>1848</v>
      </c>
      <c r="S93"/>
    </row>
    <row r="94" spans="1:19" ht="18">
      <c r="A94" t="s">
        <v>361</v>
      </c>
      <c r="B94" s="28" t="s">
        <v>547</v>
      </c>
      <c r="C94"/>
      <c r="D94" s="48" t="s">
        <v>281</v>
      </c>
      <c r="E94" s="30"/>
      <c r="F94" s="30"/>
      <c r="G94" s="30"/>
      <c r="H94" s="30"/>
      <c r="I94" s="31">
        <v>179</v>
      </c>
      <c r="J94" s="31">
        <v>234</v>
      </c>
      <c r="K94" s="31">
        <v>266</v>
      </c>
      <c r="L94" s="31">
        <v>319</v>
      </c>
      <c r="M94" s="31">
        <v>374</v>
      </c>
      <c r="N94" s="31">
        <v>405</v>
      </c>
      <c r="O94" s="31">
        <v>404</v>
      </c>
      <c r="P94" s="31">
        <v>415</v>
      </c>
      <c r="Q94" s="31">
        <v>413</v>
      </c>
      <c r="R94" s="31">
        <v>458</v>
      </c>
      <c r="S94"/>
    </row>
    <row r="95" spans="1:19">
      <c r="A95" t="s">
        <v>548</v>
      </c>
      <c r="B95" s="28" t="s">
        <v>549</v>
      </c>
      <c r="C95"/>
      <c r="D95" s="48" t="s">
        <v>281</v>
      </c>
      <c r="E95" s="49"/>
      <c r="F95" s="49"/>
      <c r="G95" s="49"/>
      <c r="H95" s="49"/>
      <c r="I95" s="49"/>
      <c r="J95" s="49"/>
      <c r="K95" s="49"/>
      <c r="L95" s="49"/>
      <c r="M95" s="49"/>
      <c r="N95" s="49"/>
      <c r="O95" s="49"/>
      <c r="P95" s="49"/>
      <c r="Q95" s="49"/>
      <c r="R95" s="49"/>
      <c r="S95"/>
    </row>
    <row r="96" spans="1:19">
      <c r="A96" t="s">
        <v>363</v>
      </c>
      <c r="B96" s="28" t="s">
        <v>550</v>
      </c>
      <c r="C96"/>
      <c r="D96" s="48" t="s">
        <v>281</v>
      </c>
      <c r="E96" s="16">
        <v>527</v>
      </c>
      <c r="F96" s="16">
        <v>509</v>
      </c>
      <c r="G96" s="16">
        <v>580</v>
      </c>
      <c r="H96" s="16">
        <v>518</v>
      </c>
      <c r="I96" s="16">
        <v>559</v>
      </c>
      <c r="J96" s="16">
        <v>621</v>
      </c>
      <c r="K96" s="16">
        <v>623</v>
      </c>
      <c r="L96" s="16">
        <v>597</v>
      </c>
      <c r="M96" s="16">
        <v>540</v>
      </c>
      <c r="N96" s="16">
        <v>560</v>
      </c>
      <c r="O96" s="16">
        <v>426</v>
      </c>
      <c r="P96" s="16">
        <v>340</v>
      </c>
      <c r="Q96" s="16">
        <v>356</v>
      </c>
      <c r="R96" s="16">
        <v>362</v>
      </c>
      <c r="S96"/>
    </row>
    <row r="97" spans="1:19">
      <c r="A97" t="s">
        <v>388</v>
      </c>
      <c r="B97" s="28" t="s">
        <v>551</v>
      </c>
      <c r="C97"/>
      <c r="D97" s="48" t="s">
        <v>281</v>
      </c>
      <c r="E97" s="16">
        <v>195</v>
      </c>
      <c r="F97" s="16">
        <v>216</v>
      </c>
      <c r="G97" s="16">
        <v>253</v>
      </c>
      <c r="H97" s="16">
        <v>281</v>
      </c>
      <c r="I97" s="16">
        <v>334</v>
      </c>
      <c r="J97" s="16">
        <v>354</v>
      </c>
      <c r="K97" s="16">
        <v>344</v>
      </c>
      <c r="L97" s="16">
        <v>344</v>
      </c>
      <c r="M97" s="16">
        <v>335</v>
      </c>
      <c r="N97" s="16">
        <v>335</v>
      </c>
      <c r="O97" s="16">
        <v>344</v>
      </c>
      <c r="P97" s="16">
        <v>320</v>
      </c>
      <c r="Q97" s="16">
        <v>332</v>
      </c>
      <c r="R97" s="16">
        <v>332</v>
      </c>
      <c r="S97"/>
    </row>
    <row r="98" spans="1:19">
      <c r="A98" t="s">
        <v>396</v>
      </c>
      <c r="B98" s="28" t="s">
        <v>552</v>
      </c>
      <c r="C98"/>
      <c r="D98" s="48" t="s">
        <v>281</v>
      </c>
      <c r="E98" s="16">
        <v>445</v>
      </c>
      <c r="F98" s="16">
        <v>469</v>
      </c>
      <c r="G98" s="16">
        <v>491</v>
      </c>
      <c r="H98" s="16">
        <v>518</v>
      </c>
      <c r="I98" s="16">
        <v>531</v>
      </c>
      <c r="J98" s="16">
        <v>542</v>
      </c>
      <c r="K98" s="16">
        <v>545</v>
      </c>
      <c r="L98" s="16">
        <v>546</v>
      </c>
      <c r="M98" s="16">
        <v>551</v>
      </c>
      <c r="N98" s="16">
        <v>553</v>
      </c>
      <c r="O98" s="16">
        <v>552</v>
      </c>
      <c r="P98" s="16">
        <v>553</v>
      </c>
      <c r="Q98" s="16">
        <v>556</v>
      </c>
      <c r="R98" s="16">
        <v>556</v>
      </c>
      <c r="S98"/>
    </row>
    <row r="99" spans="1:19">
      <c r="A99" t="s">
        <v>426</v>
      </c>
      <c r="B99" s="28" t="s">
        <v>553</v>
      </c>
      <c r="D99" s="48" t="s">
        <v>281</v>
      </c>
      <c r="E99" s="18"/>
      <c r="F99" s="18"/>
      <c r="G99" s="18"/>
      <c r="H99" s="18"/>
      <c r="I99" s="16">
        <v>644</v>
      </c>
      <c r="J99" s="16">
        <v>838</v>
      </c>
      <c r="K99" s="16">
        <v>961</v>
      </c>
      <c r="L99" s="16">
        <v>963</v>
      </c>
      <c r="M99" s="50">
        <v>1047</v>
      </c>
      <c r="N99" s="50">
        <v>1054</v>
      </c>
      <c r="O99" s="17">
        <v>1052</v>
      </c>
      <c r="P99" s="17">
        <v>1282</v>
      </c>
      <c r="Q99" s="17">
        <v>1350</v>
      </c>
      <c r="R99" s="17">
        <v>1530</v>
      </c>
    </row>
    <row r="100" spans="1:19">
      <c r="A100" t="s">
        <v>369</v>
      </c>
      <c r="B100" s="28" t="s">
        <v>554</v>
      </c>
      <c r="D100" s="48" t="s">
        <v>281</v>
      </c>
      <c r="E100" s="18"/>
      <c r="F100" s="18"/>
      <c r="G100" s="18"/>
      <c r="H100" s="18"/>
      <c r="I100" s="18"/>
      <c r="J100" s="18"/>
      <c r="K100" s="16">
        <v>421</v>
      </c>
      <c r="L100" s="16">
        <v>531</v>
      </c>
      <c r="M100" s="16">
        <v>602</v>
      </c>
      <c r="N100" s="16">
        <v>602</v>
      </c>
      <c r="O100" s="16">
        <v>859</v>
      </c>
      <c r="P100" s="16">
        <v>919</v>
      </c>
      <c r="Q100" s="17">
        <v>1027</v>
      </c>
      <c r="R100" s="17">
        <v>1043</v>
      </c>
    </row>
    <row r="101" spans="1:19" ht="18">
      <c r="A101" t="s">
        <v>371</v>
      </c>
      <c r="B101" s="28" t="s">
        <v>555</v>
      </c>
      <c r="D101" s="48" t="s">
        <v>281</v>
      </c>
      <c r="E101" s="30"/>
      <c r="F101" s="30"/>
      <c r="G101" s="30"/>
      <c r="H101" s="30"/>
      <c r="I101" s="30"/>
      <c r="J101" s="30"/>
      <c r="K101" s="30"/>
      <c r="L101" s="30"/>
      <c r="M101" s="30"/>
      <c r="N101" s="31">
        <v>474</v>
      </c>
      <c r="O101" s="31">
        <v>599</v>
      </c>
      <c r="P101" s="31">
        <v>649</v>
      </c>
      <c r="Q101" s="31">
        <v>823</v>
      </c>
      <c r="R101" s="31">
        <v>796</v>
      </c>
    </row>
    <row r="102" spans="1:19">
      <c r="A102" t="s">
        <v>373</v>
      </c>
      <c r="B102" s="28" t="s">
        <v>556</v>
      </c>
      <c r="D102" s="48" t="s">
        <v>281</v>
      </c>
      <c r="E102" s="18"/>
      <c r="F102" s="18"/>
      <c r="G102" s="18"/>
      <c r="H102" s="18"/>
      <c r="I102" s="18"/>
      <c r="J102" s="18"/>
      <c r="K102" s="18"/>
      <c r="L102" s="18"/>
      <c r="M102" s="18"/>
      <c r="N102" s="18"/>
      <c r="O102" s="18"/>
      <c r="P102" s="18"/>
      <c r="Q102" s="18"/>
      <c r="R102" s="16">
        <v>562</v>
      </c>
    </row>
    <row r="103" spans="1:19">
      <c r="A103" t="s">
        <v>375</v>
      </c>
      <c r="B103" s="28" t="s">
        <v>557</v>
      </c>
      <c r="D103" s="48" t="s">
        <v>281</v>
      </c>
      <c r="E103" s="18"/>
      <c r="F103" s="18"/>
      <c r="G103" s="18"/>
      <c r="H103" s="18"/>
      <c r="I103" s="18"/>
      <c r="J103" s="18"/>
      <c r="K103" s="18"/>
      <c r="L103" s="18"/>
      <c r="M103" s="18"/>
      <c r="N103" s="18"/>
      <c r="O103" s="18"/>
      <c r="P103" s="16">
        <v>344</v>
      </c>
      <c r="Q103" s="16">
        <v>603</v>
      </c>
      <c r="R103" s="16">
        <v>673</v>
      </c>
    </row>
    <row r="121" spans="5:18">
      <c r="E121" s="40"/>
      <c r="F121" s="40"/>
      <c r="G121" s="40"/>
      <c r="H121" s="40"/>
      <c r="I121" s="40"/>
      <c r="J121" s="40"/>
      <c r="K121" s="40"/>
      <c r="L121" s="40"/>
      <c r="M121" s="40"/>
      <c r="N121" s="40"/>
      <c r="O121" s="40"/>
      <c r="P121" s="40"/>
      <c r="Q121" s="40"/>
      <c r="R121" s="4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39DD-1BF1-4703-A0F9-1B9967FE71CA}">
  <sheetPr>
    <tabColor theme="4" tint="0.79998168889431442"/>
  </sheetPr>
  <dimension ref="A1:CS101"/>
  <sheetViews>
    <sheetView topLeftCell="C85" zoomScaleNormal="100" workbookViewId="0">
      <selection activeCell="P106" sqref="P106"/>
    </sheetView>
  </sheetViews>
  <sheetFormatPr defaultRowHeight="15"/>
  <cols>
    <col min="2" max="4" width="10.5703125" bestFit="1" customWidth="1"/>
    <col min="5" max="5" width="10.85546875" customWidth="1"/>
    <col min="9" max="9" width="54.7109375" bestFit="1" customWidth="1"/>
    <col min="10" max="10" width="10.85546875" customWidth="1"/>
    <col min="11" max="11" width="14.42578125" bestFit="1" customWidth="1"/>
    <col min="12" max="12" width="13.85546875" bestFit="1" customWidth="1"/>
    <col min="13" max="13" width="12.42578125" bestFit="1" customWidth="1"/>
    <col min="14" max="14" width="13.140625" bestFit="1" customWidth="1"/>
    <col min="15" max="15" width="15.140625" bestFit="1" customWidth="1"/>
    <col min="16" max="16" width="15" bestFit="1" customWidth="1"/>
    <col min="23" max="23" width="8.85546875" style="64"/>
    <col min="24" max="24" width="54.7109375" bestFit="1" customWidth="1"/>
    <col min="25" max="25" width="10.85546875" customWidth="1"/>
    <col min="26" max="26" width="14.42578125" bestFit="1" customWidth="1"/>
    <col min="27" max="27" width="13.85546875" bestFit="1" customWidth="1"/>
    <col min="28" max="28" width="12.42578125" bestFit="1" customWidth="1"/>
    <col min="29" max="29" width="13.140625" bestFit="1" customWidth="1"/>
    <col min="30" max="30" width="15.140625" bestFit="1" customWidth="1"/>
    <col min="31" max="31" width="15" bestFit="1" customWidth="1"/>
  </cols>
  <sheetData>
    <row r="1" spans="1:97">
      <c r="A1" s="61">
        <v>2023</v>
      </c>
      <c r="B1" s="9"/>
      <c r="C1" s="9"/>
      <c r="D1" s="9"/>
      <c r="E1" s="9"/>
      <c r="F1" s="9"/>
    </row>
    <row r="2" spans="1:97">
      <c r="B2" s="9" t="s">
        <v>558</v>
      </c>
      <c r="C2" s="9" t="s">
        <v>559</v>
      </c>
      <c r="D2" s="9" t="s">
        <v>560</v>
      </c>
      <c r="E2" s="9" t="s">
        <v>561</v>
      </c>
      <c r="F2" s="9" t="s">
        <v>562</v>
      </c>
      <c r="G2" s="9" t="s">
        <v>563</v>
      </c>
      <c r="I2" t="s">
        <v>5</v>
      </c>
      <c r="J2" t="s">
        <v>4</v>
      </c>
      <c r="K2" s="6" t="s">
        <v>181</v>
      </c>
      <c r="L2" s="4" t="s">
        <v>182</v>
      </c>
      <c r="M2" s="5" t="s">
        <v>183</v>
      </c>
      <c r="N2" s="8" t="s">
        <v>184</v>
      </c>
      <c r="O2" s="7" t="s">
        <v>185</v>
      </c>
      <c r="P2" s="11" t="s">
        <v>186</v>
      </c>
      <c r="Q2" s="6" t="s">
        <v>564</v>
      </c>
      <c r="R2" s="4" t="s">
        <v>565</v>
      </c>
      <c r="S2" s="5" t="s">
        <v>566</v>
      </c>
      <c r="T2" s="8" t="s">
        <v>567</v>
      </c>
      <c r="U2" s="7" t="s">
        <v>568</v>
      </c>
      <c r="V2" s="11" t="s">
        <v>569</v>
      </c>
      <c r="X2" t="s">
        <v>5</v>
      </c>
      <c r="Y2" t="s">
        <v>4</v>
      </c>
      <c r="Z2" s="6" t="s">
        <v>181</v>
      </c>
      <c r="AA2" s="4" t="s">
        <v>182</v>
      </c>
      <c r="AB2" s="5" t="s">
        <v>183</v>
      </c>
      <c r="AC2" s="8" t="s">
        <v>184</v>
      </c>
      <c r="AD2" s="7" t="s">
        <v>185</v>
      </c>
      <c r="AE2" s="11" t="s">
        <v>186</v>
      </c>
      <c r="AF2" s="6" t="s">
        <v>564</v>
      </c>
      <c r="AG2" s="4" t="s">
        <v>565</v>
      </c>
      <c r="AH2" s="5" t="s">
        <v>566</v>
      </c>
      <c r="AI2" s="8" t="s">
        <v>567</v>
      </c>
      <c r="AJ2" s="7" t="s">
        <v>568</v>
      </c>
      <c r="AK2" s="11" t="s">
        <v>569</v>
      </c>
      <c r="AM2" t="s">
        <v>5</v>
      </c>
      <c r="AN2" t="s">
        <v>4</v>
      </c>
      <c r="AO2" s="6" t="s">
        <v>181</v>
      </c>
      <c r="AP2" s="4" t="s">
        <v>182</v>
      </c>
      <c r="AQ2" s="5" t="s">
        <v>183</v>
      </c>
      <c r="AR2" s="8" t="s">
        <v>184</v>
      </c>
      <c r="AS2" s="7" t="s">
        <v>185</v>
      </c>
      <c r="AT2" s="11" t="s">
        <v>186</v>
      </c>
      <c r="AU2" s="6" t="s">
        <v>564</v>
      </c>
      <c r="AV2" s="4" t="s">
        <v>565</v>
      </c>
      <c r="AW2" s="5" t="s">
        <v>566</v>
      </c>
      <c r="AX2" s="8" t="s">
        <v>567</v>
      </c>
      <c r="AY2" s="7" t="s">
        <v>568</v>
      </c>
      <c r="AZ2" s="11" t="s">
        <v>569</v>
      </c>
      <c r="BB2" t="s">
        <v>5</v>
      </c>
      <c r="BC2" t="s">
        <v>4</v>
      </c>
      <c r="BD2" s="6" t="s">
        <v>181</v>
      </c>
      <c r="BE2" s="4" t="s">
        <v>182</v>
      </c>
      <c r="BF2" s="5" t="s">
        <v>183</v>
      </c>
      <c r="BG2" s="8" t="s">
        <v>184</v>
      </c>
      <c r="BH2" s="7" t="s">
        <v>185</v>
      </c>
      <c r="BI2" s="11" t="s">
        <v>186</v>
      </c>
      <c r="BJ2" s="6" t="s">
        <v>564</v>
      </c>
      <c r="BK2" s="4" t="s">
        <v>565</v>
      </c>
      <c r="BL2" s="5" t="s">
        <v>566</v>
      </c>
      <c r="BM2" s="8" t="s">
        <v>567</v>
      </c>
      <c r="BN2" s="7" t="s">
        <v>568</v>
      </c>
      <c r="BO2" s="11" t="s">
        <v>569</v>
      </c>
      <c r="BQ2" t="s">
        <v>5</v>
      </c>
      <c r="BR2" t="s">
        <v>4</v>
      </c>
      <c r="BS2" s="6" t="s">
        <v>181</v>
      </c>
      <c r="BT2" s="4" t="s">
        <v>182</v>
      </c>
      <c r="BU2" s="5" t="s">
        <v>183</v>
      </c>
      <c r="BV2" s="8" t="s">
        <v>184</v>
      </c>
      <c r="BW2" s="7" t="s">
        <v>185</v>
      </c>
      <c r="BX2" s="11" t="s">
        <v>186</v>
      </c>
      <c r="BY2" s="6" t="s">
        <v>564</v>
      </c>
      <c r="BZ2" s="4" t="s">
        <v>565</v>
      </c>
      <c r="CA2" s="5" t="s">
        <v>566</v>
      </c>
      <c r="CB2" s="8" t="s">
        <v>567</v>
      </c>
      <c r="CC2" s="7" t="s">
        <v>568</v>
      </c>
      <c r="CD2" s="11" t="s">
        <v>569</v>
      </c>
      <c r="CF2" t="s">
        <v>5</v>
      </c>
      <c r="CG2" t="s">
        <v>4</v>
      </c>
      <c r="CH2" s="6" t="s">
        <v>181</v>
      </c>
      <c r="CI2" s="4" t="s">
        <v>182</v>
      </c>
      <c r="CJ2" s="5" t="s">
        <v>183</v>
      </c>
      <c r="CK2" s="8" t="s">
        <v>184</v>
      </c>
      <c r="CL2" s="7" t="s">
        <v>185</v>
      </c>
      <c r="CM2" s="11" t="s">
        <v>186</v>
      </c>
      <c r="CN2" s="6" t="s">
        <v>564</v>
      </c>
      <c r="CO2" s="4" t="s">
        <v>565</v>
      </c>
      <c r="CP2" s="5" t="s">
        <v>566</v>
      </c>
      <c r="CQ2" s="8" t="s">
        <v>567</v>
      </c>
      <c r="CR2" s="7" t="s">
        <v>568</v>
      </c>
      <c r="CS2" s="11" t="s">
        <v>569</v>
      </c>
    </row>
    <row r="3" spans="1:97">
      <c r="A3" s="9" t="s">
        <v>214</v>
      </c>
      <c r="B3" s="60">
        <f>IFERROR(AVERAGEIF(RAW_Survey!$B$3:$B$101,$A3,RAW_Survey!$FP$3:$FP$101),"-")</f>
        <v>38.333333333333336</v>
      </c>
      <c r="C3" s="60">
        <f>IFERROR(AVERAGEIF(RAW_Survey!$B$3:$B$101,$A3,RAW_Survey!$FQ$3:$FQ$101),"-")</f>
        <v>25.94736842105263</v>
      </c>
      <c r="D3" s="60">
        <f>IFERROR(AVERAGEIF(RAW_Survey!$B$3:$B$101,$A3,RAW_Survey!$FR$3:$FR$101),"-")</f>
        <v>77.017543859649123</v>
      </c>
      <c r="E3" s="60">
        <f>IFERROR(AVERAGEIF(RAW_Survey!$B$3:$B$101,$A3,RAW_Survey!$FS$3:$FS$101),"-")</f>
        <v>217.50877192982455</v>
      </c>
      <c r="F3" s="60" t="str">
        <f>IFERROR(AVERAGEIF(RAW_Survey!$B$3:$B$101,$A3,RAW_Survey!$FT$3:$FT$101),"-")</f>
        <v>-</v>
      </c>
      <c r="G3" s="60">
        <f>IFERROR(AVERAGEIF(RAW_Survey!$B$3:$B$101,$A3,RAW_Survey!$FU$3:$FU$101),"-")</f>
        <v>23.350877192982455</v>
      </c>
      <c r="I3" t="s">
        <v>282</v>
      </c>
      <c r="J3" t="s">
        <v>281</v>
      </c>
      <c r="K3" s="12" t="e">
        <v>#DIV/0!</v>
      </c>
      <c r="L3" s="12" t="e">
        <v>#DIV/0!</v>
      </c>
      <c r="M3" s="12" t="e">
        <v>#DIV/0!</v>
      </c>
      <c r="N3" s="12" t="e">
        <v>#DIV/0!</v>
      </c>
      <c r="O3" s="12" t="e">
        <v>#DIV/0!</v>
      </c>
      <c r="P3" s="12" t="e">
        <v>#DIV/0!</v>
      </c>
      <c r="Q3" s="56" t="s">
        <v>570</v>
      </c>
      <c r="R3" s="56" t="s">
        <v>570</v>
      </c>
      <c r="S3" s="56" t="s">
        <v>570</v>
      </c>
      <c r="T3" s="56" t="s">
        <v>570</v>
      </c>
      <c r="U3" s="56" t="s">
        <v>570</v>
      </c>
      <c r="V3" s="56" t="s">
        <v>570</v>
      </c>
      <c r="W3" s="65"/>
      <c r="X3" t="s">
        <v>282</v>
      </c>
      <c r="Y3" t="s">
        <v>281</v>
      </c>
      <c r="Z3" s="12" t="e">
        <v>#DIV/0!</v>
      </c>
      <c r="AA3" s="12" t="e">
        <v>#DIV/0!</v>
      </c>
      <c r="AB3" s="12" t="e">
        <v>#DIV/0!</v>
      </c>
      <c r="AC3" s="12" t="e">
        <v>#DIV/0!</v>
      </c>
      <c r="AD3" s="12" t="e">
        <v>#DIV/0!</v>
      </c>
      <c r="AE3" s="12" t="e">
        <v>#DIV/0!</v>
      </c>
      <c r="AF3" s="56" t="s">
        <v>570</v>
      </c>
      <c r="AG3" s="56" t="s">
        <v>570</v>
      </c>
      <c r="AH3" s="56" t="s">
        <v>570</v>
      </c>
      <c r="AI3" s="56" t="s">
        <v>570</v>
      </c>
      <c r="AJ3" s="56" t="s">
        <v>570</v>
      </c>
      <c r="AK3" s="56" t="s">
        <v>570</v>
      </c>
      <c r="AM3" t="s">
        <v>267</v>
      </c>
      <c r="AN3" t="s">
        <v>214</v>
      </c>
      <c r="AO3" s="12" t="e">
        <v>#DIV/0!</v>
      </c>
      <c r="AP3" s="12" t="e">
        <v>#DIV/0!</v>
      </c>
      <c r="AQ3" s="12" t="e">
        <v>#DIV/0!</v>
      </c>
      <c r="AR3" s="12" t="e">
        <v>#DIV/0!</v>
      </c>
      <c r="AS3" s="12" t="e">
        <v>#DIV/0!</v>
      </c>
      <c r="AT3" s="12" t="e">
        <v>#DIV/0!</v>
      </c>
      <c r="AU3" s="56" t="s">
        <v>570</v>
      </c>
      <c r="AV3" s="56" t="s">
        <v>570</v>
      </c>
      <c r="AW3" s="56" t="s">
        <v>570</v>
      </c>
      <c r="AX3" s="56" t="s">
        <v>570</v>
      </c>
      <c r="AY3" s="56" t="s">
        <v>570</v>
      </c>
      <c r="AZ3" s="56" t="s">
        <v>570</v>
      </c>
      <c r="BB3" t="s">
        <v>229</v>
      </c>
      <c r="BC3" t="s">
        <v>228</v>
      </c>
      <c r="BD3" s="12" t="e">
        <v>#DIV/0!</v>
      </c>
      <c r="BE3" s="12" t="e">
        <v>#DIV/0!</v>
      </c>
      <c r="BF3" s="12" t="e">
        <v>#DIV/0!</v>
      </c>
      <c r="BG3" s="12" t="e">
        <v>#DIV/0!</v>
      </c>
      <c r="BH3" s="12" t="e">
        <v>#DIV/0!</v>
      </c>
      <c r="BI3" s="12" t="e">
        <v>#DIV/0!</v>
      </c>
      <c r="BJ3" s="62" t="s">
        <v>570</v>
      </c>
      <c r="BK3" s="62" t="s">
        <v>570</v>
      </c>
      <c r="BL3" s="62" t="s">
        <v>570</v>
      </c>
      <c r="BM3" s="62" t="s">
        <v>570</v>
      </c>
      <c r="BN3" s="62" t="s">
        <v>570</v>
      </c>
      <c r="BO3" s="62" t="s">
        <v>570</v>
      </c>
      <c r="BQ3" t="s">
        <v>406</v>
      </c>
      <c r="BR3" t="s">
        <v>257</v>
      </c>
      <c r="BS3" s="12">
        <v>5.5378061767838126E-2</v>
      </c>
      <c r="BT3" s="12">
        <v>3.5143769968051117E-2</v>
      </c>
      <c r="BU3" s="12">
        <v>0.27689030883919064</v>
      </c>
      <c r="BV3" s="12">
        <v>0.49041533546325877</v>
      </c>
      <c r="BW3" s="12">
        <v>0.11448349307774228</v>
      </c>
      <c r="BX3" s="12">
        <v>2.7689030883919063E-2</v>
      </c>
      <c r="BY3" s="63">
        <v>2</v>
      </c>
      <c r="BZ3" s="60">
        <v>2</v>
      </c>
      <c r="CA3" s="60">
        <v>2</v>
      </c>
      <c r="CB3" s="60">
        <v>4</v>
      </c>
      <c r="CC3" s="60">
        <v>4</v>
      </c>
      <c r="CD3" s="60">
        <v>1</v>
      </c>
      <c r="CF3" t="s">
        <v>252</v>
      </c>
      <c r="CG3" t="s">
        <v>251</v>
      </c>
      <c r="CH3" s="12" t="e">
        <v>#DIV/0!</v>
      </c>
      <c r="CI3" s="12" t="e">
        <v>#DIV/0!</v>
      </c>
      <c r="CJ3" s="12" t="e">
        <v>#DIV/0!</v>
      </c>
      <c r="CK3" s="12" t="e">
        <v>#DIV/0!</v>
      </c>
      <c r="CL3" s="12" t="e">
        <v>#DIV/0!</v>
      </c>
      <c r="CM3" s="12" t="e">
        <v>#DIV/0!</v>
      </c>
      <c r="CN3" s="56" t="s">
        <v>570</v>
      </c>
      <c r="CO3" s="56" t="s">
        <v>570</v>
      </c>
      <c r="CP3" s="56" t="s">
        <v>570</v>
      </c>
      <c r="CQ3" s="56" t="s">
        <v>570</v>
      </c>
      <c r="CR3" s="56" t="s">
        <v>570</v>
      </c>
      <c r="CS3" s="56" t="s">
        <v>570</v>
      </c>
    </row>
    <row r="4" spans="1:97">
      <c r="A4" s="9" t="s">
        <v>251</v>
      </c>
      <c r="B4" s="60">
        <f>IFERROR(AVERAGEIF(RAW_Survey!$B$3:$B$101,$A4,RAW_Survey!$FP$3:$FP$101),"-")</f>
        <v>58.909090909090907</v>
      </c>
      <c r="C4" s="60">
        <f>IFERROR(AVERAGEIF(RAW_Survey!$B$3:$B$101,$A4,RAW_Survey!$FQ$3:$FQ$101),"-")</f>
        <v>59.454545454545453</v>
      </c>
      <c r="D4" s="60">
        <f>IFERROR(AVERAGEIF(RAW_Survey!$B$3:$B$101,$A4,RAW_Survey!$FR$3:$FR$101),"-")</f>
        <v>231.09090909090909</v>
      </c>
      <c r="E4" s="60">
        <f>IFERROR(AVERAGEIF(RAW_Survey!$B$3:$B$101,$A4,RAW_Survey!$FS$3:$FS$101),"-")</f>
        <v>250.54545454545453</v>
      </c>
      <c r="F4" s="60" t="str">
        <f>IFERROR(AVERAGEIF(RAW_Survey!$B$3:$B$101,$A4,RAW_Survey!$FT$3:$FT$101),"-")</f>
        <v>-</v>
      </c>
      <c r="G4" s="60">
        <f>IFERROR(AVERAGEIF(RAW_Survey!$B$3:$B$101,$A4,RAW_Survey!$FU$3:$FU$101),"-")</f>
        <v>75.818181818181813</v>
      </c>
      <c r="I4" t="s">
        <v>284</v>
      </c>
      <c r="J4" t="s">
        <v>281</v>
      </c>
      <c r="K4" s="12" t="e">
        <v>#DIV/0!</v>
      </c>
      <c r="L4" s="12" t="e">
        <v>#DIV/0!</v>
      </c>
      <c r="M4" s="12" t="e">
        <v>#DIV/0!</v>
      </c>
      <c r="N4" s="12" t="e">
        <v>#DIV/0!</v>
      </c>
      <c r="O4" s="12" t="e">
        <v>#DIV/0!</v>
      </c>
      <c r="P4" s="12" t="e">
        <v>#DIV/0!</v>
      </c>
      <c r="Q4" s="56" t="s">
        <v>570</v>
      </c>
      <c r="R4" s="56" t="s">
        <v>570</v>
      </c>
      <c r="S4" s="56" t="s">
        <v>570</v>
      </c>
      <c r="T4" s="56" t="s">
        <v>570</v>
      </c>
      <c r="U4" s="56" t="s">
        <v>570</v>
      </c>
      <c r="V4" s="56" t="s">
        <v>570</v>
      </c>
      <c r="W4" s="65"/>
      <c r="X4" t="s">
        <v>284</v>
      </c>
      <c r="Y4" t="s">
        <v>281</v>
      </c>
      <c r="Z4" s="12" t="e">
        <v>#DIV/0!</v>
      </c>
      <c r="AA4" s="12" t="e">
        <v>#DIV/0!</v>
      </c>
      <c r="AB4" s="12" t="e">
        <v>#DIV/0!</v>
      </c>
      <c r="AC4" s="12" t="e">
        <v>#DIV/0!</v>
      </c>
      <c r="AD4" s="12" t="e">
        <v>#DIV/0!</v>
      </c>
      <c r="AE4" s="12" t="e">
        <v>#DIV/0!</v>
      </c>
      <c r="AF4" s="56" t="s">
        <v>570</v>
      </c>
      <c r="AG4" s="56" t="s">
        <v>570</v>
      </c>
      <c r="AH4" s="56" t="s">
        <v>570</v>
      </c>
      <c r="AI4" s="56" t="s">
        <v>570</v>
      </c>
      <c r="AJ4" s="56" t="s">
        <v>570</v>
      </c>
      <c r="AK4" s="56" t="s">
        <v>570</v>
      </c>
      <c r="AM4" t="s">
        <v>398</v>
      </c>
      <c r="AN4" t="s">
        <v>214</v>
      </c>
      <c r="AO4" s="12" t="e">
        <v>#DIV/0!</v>
      </c>
      <c r="AP4" s="12" t="e">
        <v>#DIV/0!</v>
      </c>
      <c r="AQ4" s="12" t="e">
        <v>#DIV/0!</v>
      </c>
      <c r="AR4" s="12" t="e">
        <v>#DIV/0!</v>
      </c>
      <c r="AS4" s="12" t="e">
        <v>#DIV/0!</v>
      </c>
      <c r="AT4" s="12" t="e">
        <v>#DIV/0!</v>
      </c>
      <c r="AU4" s="56" t="s">
        <v>570</v>
      </c>
      <c r="AV4" s="56" t="s">
        <v>570</v>
      </c>
      <c r="AW4" s="56" t="s">
        <v>570</v>
      </c>
      <c r="AX4" s="56" t="s">
        <v>570</v>
      </c>
      <c r="AY4" s="56" t="s">
        <v>570</v>
      </c>
      <c r="AZ4" s="56" t="s">
        <v>570</v>
      </c>
      <c r="BB4" t="s">
        <v>392</v>
      </c>
      <c r="BC4" t="s">
        <v>228</v>
      </c>
      <c r="BD4" s="12">
        <v>0.11924119241192412</v>
      </c>
      <c r="BE4" s="12">
        <v>0.12375790424570912</v>
      </c>
      <c r="BF4" s="12">
        <v>0.15176151761517614</v>
      </c>
      <c r="BG4" s="12">
        <v>0.24661246612466126</v>
      </c>
      <c r="BH4" s="12">
        <v>0.13550135501355012</v>
      </c>
      <c r="BI4" s="12">
        <v>0.22312556458897922</v>
      </c>
      <c r="BJ4" s="63">
        <v>1</v>
      </c>
      <c r="BK4" s="60">
        <v>1</v>
      </c>
      <c r="BL4" s="60">
        <v>10</v>
      </c>
      <c r="BM4" s="60">
        <v>10</v>
      </c>
      <c r="BN4" s="60">
        <v>9</v>
      </c>
      <c r="BO4" s="60">
        <v>1</v>
      </c>
      <c r="BQ4" t="s">
        <v>258</v>
      </c>
      <c r="BR4" t="s">
        <v>257</v>
      </c>
      <c r="BS4" s="12">
        <v>6.0570071258907364E-2</v>
      </c>
      <c r="BT4" s="12">
        <v>1.9002375296912115E-2</v>
      </c>
      <c r="BU4" s="12">
        <v>0.37054631828978624</v>
      </c>
      <c r="BV4" s="12">
        <v>0.45605700712589076</v>
      </c>
      <c r="BW4" s="12">
        <v>8.6698337292161518E-2</v>
      </c>
      <c r="BX4" s="12">
        <v>7.1258907363420431E-3</v>
      </c>
      <c r="BY4" s="63">
        <v>1</v>
      </c>
      <c r="BZ4" s="60">
        <v>3</v>
      </c>
      <c r="CA4" s="60">
        <v>1</v>
      </c>
      <c r="CB4" s="60">
        <v>5</v>
      </c>
      <c r="CC4" s="60">
        <v>5</v>
      </c>
      <c r="CD4" s="60">
        <v>2</v>
      </c>
      <c r="CF4" t="s">
        <v>404</v>
      </c>
      <c r="CG4" t="s">
        <v>251</v>
      </c>
      <c r="CH4" s="12" t="e">
        <v>#DIV/0!</v>
      </c>
      <c r="CI4" s="12" t="e">
        <v>#DIV/0!</v>
      </c>
      <c r="CJ4" s="12" t="e">
        <v>#DIV/0!</v>
      </c>
      <c r="CK4" s="12" t="e">
        <v>#DIV/0!</v>
      </c>
      <c r="CL4" s="12" t="e">
        <v>#DIV/0!</v>
      </c>
      <c r="CM4" s="12" t="e">
        <v>#DIV/0!</v>
      </c>
      <c r="CN4" s="56" t="s">
        <v>570</v>
      </c>
      <c r="CO4" s="56" t="s">
        <v>570</v>
      </c>
      <c r="CP4" s="56" t="s">
        <v>570</v>
      </c>
      <c r="CQ4" s="56" t="s">
        <v>570</v>
      </c>
      <c r="CR4" s="56" t="s">
        <v>570</v>
      </c>
      <c r="CS4" s="56" t="s">
        <v>570</v>
      </c>
    </row>
    <row r="5" spans="1:97">
      <c r="A5" s="9" t="s">
        <v>228</v>
      </c>
      <c r="B5" s="60">
        <f>IFERROR(AVERAGEIF(RAW_Survey!$B$3:$B$101,$A5,RAW_Survey!$FP$3:$FP$101),"-")</f>
        <v>49.727272727272727</v>
      </c>
      <c r="C5" s="60">
        <f>IFERROR(AVERAGEIF(RAW_Survey!$B$3:$B$101,$A5,RAW_Survey!$FQ$3:$FQ$101),"-")</f>
        <v>30</v>
      </c>
      <c r="D5" s="60">
        <f>IFERROR(AVERAGEIF(RAW_Survey!$B$3:$B$101,$A5,RAW_Survey!$FR$3:$FR$101),"-")</f>
        <v>261.27272727272725</v>
      </c>
      <c r="E5" s="60">
        <f>IFERROR(AVERAGEIF(RAW_Survey!$B$3:$B$101,$A5,RAW_Survey!$FS$3:$FS$101),"-")</f>
        <v>502.72727272727275</v>
      </c>
      <c r="F5" s="60">
        <f>IFERROR(AVERAGEIF(RAW_Survey!$B$3:$B$101,$A5,RAW_Survey!$FT$3:$FT$101),"-")</f>
        <v>211.27272727272728</v>
      </c>
      <c r="G5" s="60">
        <f>IFERROR(AVERAGEIF(RAW_Survey!$B$3:$B$101,$A5,RAW_Survey!$FU$3:$FU$101),"-")</f>
        <v>33.272727272727273</v>
      </c>
      <c r="I5" t="s">
        <v>286</v>
      </c>
      <c r="J5" t="s">
        <v>281</v>
      </c>
      <c r="K5" s="12" t="e">
        <v>#DIV/0!</v>
      </c>
      <c r="L5" s="12" t="e">
        <v>#DIV/0!</v>
      </c>
      <c r="M5" s="12" t="e">
        <v>#DIV/0!</v>
      </c>
      <c r="N5" s="12" t="e">
        <v>#DIV/0!</v>
      </c>
      <c r="O5" s="12" t="e">
        <v>#DIV/0!</v>
      </c>
      <c r="P5" s="12" t="e">
        <v>#DIV/0!</v>
      </c>
      <c r="Q5" s="56" t="s">
        <v>570</v>
      </c>
      <c r="R5" s="56" t="s">
        <v>570</v>
      </c>
      <c r="S5" s="56" t="s">
        <v>570</v>
      </c>
      <c r="T5" s="56" t="s">
        <v>570</v>
      </c>
      <c r="U5" s="56" t="s">
        <v>570</v>
      </c>
      <c r="V5" s="56" t="s">
        <v>570</v>
      </c>
      <c r="W5" s="65"/>
      <c r="X5" t="s">
        <v>286</v>
      </c>
      <c r="Y5" t="s">
        <v>281</v>
      </c>
      <c r="Z5" s="12" t="e">
        <v>#DIV/0!</v>
      </c>
      <c r="AA5" s="12" t="e">
        <v>#DIV/0!</v>
      </c>
      <c r="AB5" s="12" t="e">
        <v>#DIV/0!</v>
      </c>
      <c r="AC5" s="12" t="e">
        <v>#DIV/0!</v>
      </c>
      <c r="AD5" s="12" t="e">
        <v>#DIV/0!</v>
      </c>
      <c r="AE5" s="12" t="e">
        <v>#DIV/0!</v>
      </c>
      <c r="AF5" s="56" t="s">
        <v>570</v>
      </c>
      <c r="AG5" s="56" t="s">
        <v>570</v>
      </c>
      <c r="AH5" s="56" t="s">
        <v>570</v>
      </c>
      <c r="AI5" s="56" t="s">
        <v>570</v>
      </c>
      <c r="AJ5" s="56" t="s">
        <v>570</v>
      </c>
      <c r="AK5" s="56" t="s">
        <v>570</v>
      </c>
      <c r="AM5" t="s">
        <v>421</v>
      </c>
      <c r="AN5" t="s">
        <v>214</v>
      </c>
      <c r="AO5" s="12" t="e">
        <v>#DIV/0!</v>
      </c>
      <c r="AP5" s="12" t="e">
        <v>#DIV/0!</v>
      </c>
      <c r="AQ5" s="12" t="e">
        <v>#DIV/0!</v>
      </c>
      <c r="AR5" s="12" t="e">
        <v>#DIV/0!</v>
      </c>
      <c r="AS5" s="12" t="e">
        <v>#DIV/0!</v>
      </c>
      <c r="AT5" s="12" t="e">
        <v>#DIV/0!</v>
      </c>
      <c r="AU5" s="56" t="s">
        <v>570</v>
      </c>
      <c r="AV5" s="56" t="s">
        <v>570</v>
      </c>
      <c r="AW5" s="56" t="s">
        <v>570</v>
      </c>
      <c r="AX5" s="56" t="s">
        <v>570</v>
      </c>
      <c r="AY5" s="56" t="s">
        <v>570</v>
      </c>
      <c r="AZ5" s="56" t="s">
        <v>570</v>
      </c>
      <c r="BB5" t="s">
        <v>425</v>
      </c>
      <c r="BC5" t="s">
        <v>228</v>
      </c>
      <c r="BD5" s="12">
        <v>6.2500000000000003E-3</v>
      </c>
      <c r="BE5" s="12">
        <v>3.1250000000000002E-3</v>
      </c>
      <c r="BF5" s="12">
        <v>0.18124999999999999</v>
      </c>
      <c r="BG5" s="12">
        <v>0.41249999999999998</v>
      </c>
      <c r="BH5" s="12">
        <v>0.296875</v>
      </c>
      <c r="BI5" s="12">
        <v>0.1</v>
      </c>
      <c r="BJ5" s="63">
        <v>10</v>
      </c>
      <c r="BK5" s="60">
        <v>9</v>
      </c>
      <c r="BL5" s="60">
        <v>8</v>
      </c>
      <c r="BM5" s="60">
        <v>8</v>
      </c>
      <c r="BN5" s="60">
        <v>1</v>
      </c>
      <c r="BO5" s="60">
        <v>2</v>
      </c>
      <c r="BQ5" t="s">
        <v>260</v>
      </c>
      <c r="BR5" t="s">
        <v>257</v>
      </c>
      <c r="BS5" s="12">
        <v>1.5069967707212056E-2</v>
      </c>
      <c r="BT5" s="12">
        <v>5.5974165769644778E-2</v>
      </c>
      <c r="BU5" s="12">
        <v>0.17007534983853606</v>
      </c>
      <c r="BV5" s="12">
        <v>0.57804090419806242</v>
      </c>
      <c r="BW5" s="12">
        <v>0.1743810548977395</v>
      </c>
      <c r="BX5" s="12">
        <v>6.4585575888051671E-3</v>
      </c>
      <c r="BY5" s="63">
        <v>4</v>
      </c>
      <c r="BZ5" s="60">
        <v>1</v>
      </c>
      <c r="CA5" s="60">
        <v>3</v>
      </c>
      <c r="CB5" s="60">
        <v>3</v>
      </c>
      <c r="CC5" s="60">
        <v>3</v>
      </c>
      <c r="CD5" s="60">
        <v>3</v>
      </c>
      <c r="CF5" t="s">
        <v>334</v>
      </c>
      <c r="CG5" t="s">
        <v>251</v>
      </c>
      <c r="CH5" s="12" t="e">
        <v>#DIV/0!</v>
      </c>
      <c r="CI5" s="12" t="e">
        <v>#DIV/0!</v>
      </c>
      <c r="CJ5" s="12" t="e">
        <v>#DIV/0!</v>
      </c>
      <c r="CK5" s="12" t="e">
        <v>#DIV/0!</v>
      </c>
      <c r="CL5" s="12" t="e">
        <v>#DIV/0!</v>
      </c>
      <c r="CM5" s="12" t="e">
        <v>#DIV/0!</v>
      </c>
      <c r="CN5" s="56" t="s">
        <v>570</v>
      </c>
      <c r="CO5" s="56" t="s">
        <v>570</v>
      </c>
      <c r="CP5" s="56" t="s">
        <v>570</v>
      </c>
      <c r="CQ5" s="56" t="s">
        <v>570</v>
      </c>
      <c r="CR5" s="56" t="s">
        <v>570</v>
      </c>
      <c r="CS5" s="56" t="s">
        <v>570</v>
      </c>
    </row>
    <row r="6" spans="1:97">
      <c r="A6" s="9" t="s">
        <v>257</v>
      </c>
      <c r="B6" s="60">
        <f>IFERROR(AVERAGEIF(RAW_Survey!$B$3:$B$101,$A6,RAW_Survey!$FP$3:$FP$101),"-")</f>
        <v>38.4</v>
      </c>
      <c r="C6" s="60">
        <f>IFERROR(AVERAGEIF(RAW_Survey!$B$3:$B$101,$A6,RAW_Survey!$FQ$3:$FQ$101),"-")</f>
        <v>27.8</v>
      </c>
      <c r="D6" s="60">
        <f>IFERROR(AVERAGEIF(RAW_Survey!$B$3:$B$101,$A6,RAW_Survey!$FR$3:$FR$101),"-")</f>
        <v>200.6</v>
      </c>
      <c r="E6" s="60">
        <f>IFERROR(AVERAGEIF(RAW_Survey!$B$3:$B$101,$A6,RAW_Survey!$FS$3:$FS$101),"-")</f>
        <v>659.2</v>
      </c>
      <c r="F6" s="60">
        <f>IFERROR(AVERAGEIF(RAW_Survey!$B$3:$B$101,$A6,RAW_Survey!$FT$3:$FT$101),"-")</f>
        <v>172.4</v>
      </c>
      <c r="G6" s="60">
        <f>IFERROR(AVERAGEIF(RAW_Survey!$B$3:$B$101,$A6,RAW_Survey!$FU$3:$FU$101),"-")</f>
        <v>13.2</v>
      </c>
      <c r="I6" t="s">
        <v>313</v>
      </c>
      <c r="J6" t="s">
        <v>281</v>
      </c>
      <c r="K6" s="12" t="e">
        <v>#DIV/0!</v>
      </c>
      <c r="L6" s="12" t="e">
        <v>#DIV/0!</v>
      </c>
      <c r="M6" s="12" t="e">
        <v>#DIV/0!</v>
      </c>
      <c r="N6" s="12" t="e">
        <v>#DIV/0!</v>
      </c>
      <c r="O6" s="12" t="e">
        <v>#DIV/0!</v>
      </c>
      <c r="P6" s="12" t="e">
        <v>#DIV/0!</v>
      </c>
      <c r="Q6" s="56" t="s">
        <v>570</v>
      </c>
      <c r="R6" s="56" t="s">
        <v>570</v>
      </c>
      <c r="S6" s="56" t="s">
        <v>570</v>
      </c>
      <c r="T6" s="56" t="s">
        <v>570</v>
      </c>
      <c r="U6" s="56" t="s">
        <v>570</v>
      </c>
      <c r="V6" s="56" t="s">
        <v>570</v>
      </c>
      <c r="W6" s="65"/>
      <c r="X6" t="s">
        <v>313</v>
      </c>
      <c r="Y6" t="s">
        <v>281</v>
      </c>
      <c r="Z6" s="12" t="e">
        <v>#DIV/0!</v>
      </c>
      <c r="AA6" s="12" t="e">
        <v>#DIV/0!</v>
      </c>
      <c r="AB6" s="12" t="e">
        <v>#DIV/0!</v>
      </c>
      <c r="AC6" s="12" t="e">
        <v>#DIV/0!</v>
      </c>
      <c r="AD6" s="12" t="e">
        <v>#DIV/0!</v>
      </c>
      <c r="AE6" s="12" t="e">
        <v>#DIV/0!</v>
      </c>
      <c r="AF6" s="56" t="s">
        <v>570</v>
      </c>
      <c r="AG6" s="56" t="s">
        <v>570</v>
      </c>
      <c r="AH6" s="56" t="s">
        <v>570</v>
      </c>
      <c r="AI6" s="56" t="s">
        <v>570</v>
      </c>
      <c r="AJ6" s="56" t="s">
        <v>570</v>
      </c>
      <c r="AK6" s="56" t="s">
        <v>570</v>
      </c>
      <c r="AM6" t="s">
        <v>427</v>
      </c>
      <c r="AN6" t="s">
        <v>214</v>
      </c>
      <c r="AO6" s="12" t="e">
        <v>#DIV/0!</v>
      </c>
      <c r="AP6" s="12" t="e">
        <v>#DIV/0!</v>
      </c>
      <c r="AQ6" s="12" t="e">
        <v>#DIV/0!</v>
      </c>
      <c r="AR6" s="12" t="e">
        <v>#DIV/0!</v>
      </c>
      <c r="AS6" s="12" t="e">
        <v>#DIV/0!</v>
      </c>
      <c r="AT6" s="12" t="e">
        <v>#DIV/0!</v>
      </c>
      <c r="AU6" s="56" t="s">
        <v>570</v>
      </c>
      <c r="AV6" s="56" t="s">
        <v>570</v>
      </c>
      <c r="AW6" s="56" t="s">
        <v>570</v>
      </c>
      <c r="AX6" s="56" t="s">
        <v>570</v>
      </c>
      <c r="AY6" s="56" t="s">
        <v>570</v>
      </c>
      <c r="AZ6" s="56" t="s">
        <v>570</v>
      </c>
      <c r="BB6" t="s">
        <v>277</v>
      </c>
      <c r="BC6" t="s">
        <v>228</v>
      </c>
      <c r="BD6" s="12">
        <v>9.4774136403897258E-2</v>
      </c>
      <c r="BE6" s="12">
        <v>3.8086802480070861E-2</v>
      </c>
      <c r="BF6" s="12">
        <v>0.20017714791851196</v>
      </c>
      <c r="BG6" s="12">
        <v>0.49335695305580157</v>
      </c>
      <c r="BH6" s="12">
        <v>0.15323294951284322</v>
      </c>
      <c r="BI6" s="12">
        <v>2.0372010628875111E-2</v>
      </c>
      <c r="BJ6" s="63">
        <v>2</v>
      </c>
      <c r="BK6" s="60">
        <v>2</v>
      </c>
      <c r="BL6" s="60">
        <v>5</v>
      </c>
      <c r="BM6" s="60">
        <v>5</v>
      </c>
      <c r="BN6" s="60">
        <v>8</v>
      </c>
      <c r="BO6" s="60">
        <v>3</v>
      </c>
      <c r="BQ6" t="s">
        <v>429</v>
      </c>
      <c r="BR6" t="s">
        <v>257</v>
      </c>
      <c r="BS6" s="12">
        <v>3.7348272642390291E-3</v>
      </c>
      <c r="BT6" s="12">
        <v>0</v>
      </c>
      <c r="BU6" s="12">
        <v>0</v>
      </c>
      <c r="BV6" s="12">
        <v>0.74789915966386555</v>
      </c>
      <c r="BW6" s="12">
        <v>0.24649859943977592</v>
      </c>
      <c r="BX6" s="12">
        <v>1.8674136321195146E-3</v>
      </c>
      <c r="BY6" s="63">
        <v>5</v>
      </c>
      <c r="BZ6" s="60">
        <v>5</v>
      </c>
      <c r="CA6" s="60">
        <v>5</v>
      </c>
      <c r="CB6" s="60">
        <v>2</v>
      </c>
      <c r="CC6" s="60">
        <v>1</v>
      </c>
      <c r="CD6" s="60">
        <v>4</v>
      </c>
      <c r="CF6" t="s">
        <v>410</v>
      </c>
      <c r="CG6" t="s">
        <v>251</v>
      </c>
      <c r="CH6" s="12">
        <v>8.410636982065553E-2</v>
      </c>
      <c r="CI6" s="12">
        <v>5.8750773036487319E-2</v>
      </c>
      <c r="CJ6" s="12">
        <v>0.35807050092764381</v>
      </c>
      <c r="CK6" s="12">
        <v>0.25726654298082868</v>
      </c>
      <c r="CL6" s="12">
        <v>0</v>
      </c>
      <c r="CM6" s="12">
        <v>0.24180581323438466</v>
      </c>
      <c r="CN6" s="63">
        <v>5</v>
      </c>
      <c r="CO6" s="60">
        <v>4</v>
      </c>
      <c r="CP6" s="60">
        <v>2</v>
      </c>
      <c r="CQ6" s="60">
        <v>8</v>
      </c>
      <c r="CR6" s="56" t="s">
        <v>570</v>
      </c>
      <c r="CS6" s="60">
        <v>1</v>
      </c>
    </row>
    <row r="7" spans="1:97">
      <c r="A7" s="9" t="s">
        <v>281</v>
      </c>
      <c r="B7" s="60">
        <f>IFERROR(AVERAGEIF(RAW_Survey!$B$3:$B$101,$A7,RAW_Survey!$FP$3:$FP$101),"-")</f>
        <v>0</v>
      </c>
      <c r="C7" s="60">
        <f>IFERROR(AVERAGEIF(RAW_Survey!$B$3:$B$101,$A7,RAW_Survey!$FQ$3:$FQ$101),"-")</f>
        <v>0</v>
      </c>
      <c r="D7" s="60">
        <f>IFERROR(AVERAGEIF(RAW_Survey!$B$3:$B$101,$A7,RAW_Survey!$FR$3:$FR$101),"-")</f>
        <v>0</v>
      </c>
      <c r="E7" s="60">
        <f>IFERROR(AVERAGEIF(RAW_Survey!$B$3:$B$101,$A7,RAW_Survey!$FS$3:$FS$101),"-")</f>
        <v>0</v>
      </c>
      <c r="F7" s="60" t="str">
        <f>IFERROR(AVERAGEIF(RAW_Survey!$B$3:$B$101,$A7,RAW_Survey!$FT$3:$FT$101),"-")</f>
        <v>-</v>
      </c>
      <c r="G7" s="60">
        <f>IFERROR(AVERAGEIF(RAW_Survey!$B$3:$B$101,$A7,RAW_Survey!$FU$3:$FU$101),"-")</f>
        <v>0</v>
      </c>
      <c r="I7" t="s">
        <v>328</v>
      </c>
      <c r="J7" t="s">
        <v>281</v>
      </c>
      <c r="K7" s="12" t="e">
        <v>#DIV/0!</v>
      </c>
      <c r="L7" s="12" t="e">
        <v>#DIV/0!</v>
      </c>
      <c r="M7" s="12" t="e">
        <v>#DIV/0!</v>
      </c>
      <c r="N7" s="12" t="e">
        <v>#DIV/0!</v>
      </c>
      <c r="O7" s="12" t="e">
        <v>#DIV/0!</v>
      </c>
      <c r="P7" s="12" t="e">
        <v>#DIV/0!</v>
      </c>
      <c r="Q7" s="56" t="s">
        <v>570</v>
      </c>
      <c r="R7" s="56" t="s">
        <v>570</v>
      </c>
      <c r="S7" s="56" t="s">
        <v>570</v>
      </c>
      <c r="T7" s="56" t="s">
        <v>570</v>
      </c>
      <c r="U7" s="56" t="s">
        <v>570</v>
      </c>
      <c r="V7" s="56" t="s">
        <v>570</v>
      </c>
      <c r="W7" s="65"/>
      <c r="X7" t="s">
        <v>328</v>
      </c>
      <c r="Y7" t="s">
        <v>281</v>
      </c>
      <c r="Z7" s="12" t="e">
        <v>#DIV/0!</v>
      </c>
      <c r="AA7" s="12" t="e">
        <v>#DIV/0!</v>
      </c>
      <c r="AB7" s="12" t="e">
        <v>#DIV/0!</v>
      </c>
      <c r="AC7" s="12" t="e">
        <v>#DIV/0!</v>
      </c>
      <c r="AD7" s="12" t="e">
        <v>#DIV/0!</v>
      </c>
      <c r="AE7" s="12" t="e">
        <v>#DIV/0!</v>
      </c>
      <c r="AF7" s="56" t="s">
        <v>570</v>
      </c>
      <c r="AG7" s="56" t="s">
        <v>570</v>
      </c>
      <c r="AH7" s="56" t="s">
        <v>570</v>
      </c>
      <c r="AI7" s="56" t="s">
        <v>570</v>
      </c>
      <c r="AJ7" s="56" t="s">
        <v>570</v>
      </c>
      <c r="AK7" s="56" t="s">
        <v>570</v>
      </c>
      <c r="AM7" t="s">
        <v>424</v>
      </c>
      <c r="AN7" t="s">
        <v>214</v>
      </c>
      <c r="AO7" s="12">
        <v>1.3084112149532711E-2</v>
      </c>
      <c r="AP7" s="12">
        <v>9.9065420560747658E-2</v>
      </c>
      <c r="AQ7" s="12">
        <v>3.1775700934579439E-2</v>
      </c>
      <c r="AR7" s="12">
        <v>0.69158878504672894</v>
      </c>
      <c r="AS7">
        <v>0</v>
      </c>
      <c r="AT7" s="12">
        <v>0.16448598130841122</v>
      </c>
      <c r="AU7" s="63">
        <v>52</v>
      </c>
      <c r="AV7" s="60">
        <v>12</v>
      </c>
      <c r="AW7" s="60">
        <v>46</v>
      </c>
      <c r="AX7" s="60">
        <v>6</v>
      </c>
      <c r="AY7" s="56" t="s">
        <v>570</v>
      </c>
      <c r="AZ7" s="56">
        <v>1</v>
      </c>
      <c r="BB7" t="s">
        <v>347</v>
      </c>
      <c r="BC7" t="s">
        <v>228</v>
      </c>
      <c r="BD7" s="12">
        <v>9.6982758620689658E-3</v>
      </c>
      <c r="BE7" s="12">
        <v>4.8491379310344829E-3</v>
      </c>
      <c r="BF7" s="12">
        <v>0.20366379310344829</v>
      </c>
      <c r="BG7" s="12">
        <v>0.50646551724137934</v>
      </c>
      <c r="BH7" s="12">
        <v>0.26346982758620691</v>
      </c>
      <c r="BI7" s="12">
        <v>1.1853448275862068E-2</v>
      </c>
      <c r="BJ7" s="63">
        <v>9</v>
      </c>
      <c r="BK7" s="60">
        <v>8</v>
      </c>
      <c r="BL7" s="60">
        <v>4</v>
      </c>
      <c r="BM7" s="60">
        <v>3</v>
      </c>
      <c r="BN7" s="60">
        <v>2</v>
      </c>
      <c r="BO7" s="60">
        <v>4</v>
      </c>
      <c r="BQ7" t="s">
        <v>279</v>
      </c>
      <c r="BR7" t="s">
        <v>257</v>
      </c>
      <c r="BS7" s="12">
        <v>2.2673031026252982E-2</v>
      </c>
      <c r="BT7" s="12">
        <v>5.9665871121718375E-3</v>
      </c>
      <c r="BU7" s="12">
        <v>1.5513126491646777E-2</v>
      </c>
      <c r="BV7" s="12">
        <v>0.77923627684964203</v>
      </c>
      <c r="BW7" s="12">
        <v>0.1766109785202864</v>
      </c>
      <c r="BX7" s="12">
        <v>0</v>
      </c>
      <c r="BY7" s="63">
        <v>3</v>
      </c>
      <c r="BZ7" s="60">
        <v>4</v>
      </c>
      <c r="CA7" s="60">
        <v>4</v>
      </c>
      <c r="CB7" s="60">
        <v>1</v>
      </c>
      <c r="CC7" s="60">
        <v>2</v>
      </c>
      <c r="CD7" s="60">
        <v>5</v>
      </c>
      <c r="CF7" t="s">
        <v>322</v>
      </c>
      <c r="CG7" t="s">
        <v>251</v>
      </c>
      <c r="CH7" s="12">
        <v>0.12702366127023662</v>
      </c>
      <c r="CI7" s="12">
        <v>7.5965130759651306E-2</v>
      </c>
      <c r="CJ7" s="12">
        <v>0.28393524283935245</v>
      </c>
      <c r="CK7" s="12">
        <v>0.38356164383561642</v>
      </c>
      <c r="CL7" s="12">
        <v>0</v>
      </c>
      <c r="CM7" s="12">
        <v>0.1295143212951432</v>
      </c>
      <c r="CN7" s="63">
        <v>3</v>
      </c>
      <c r="CO7" s="60">
        <v>3</v>
      </c>
      <c r="CP7" s="60">
        <v>7</v>
      </c>
      <c r="CQ7" s="60">
        <v>6</v>
      </c>
      <c r="CR7" s="56" t="s">
        <v>570</v>
      </c>
      <c r="CS7" s="60">
        <v>2</v>
      </c>
    </row>
    <row r="8" spans="1:97">
      <c r="I8" t="s">
        <v>359</v>
      </c>
      <c r="J8" t="s">
        <v>281</v>
      </c>
      <c r="K8" s="12" t="e">
        <v>#DIV/0!</v>
      </c>
      <c r="L8" s="12" t="e">
        <v>#DIV/0!</v>
      </c>
      <c r="M8" s="12" t="e">
        <v>#DIV/0!</v>
      </c>
      <c r="N8" s="12" t="e">
        <v>#DIV/0!</v>
      </c>
      <c r="O8" s="12" t="e">
        <v>#DIV/0!</v>
      </c>
      <c r="P8" s="12" t="e">
        <v>#DIV/0!</v>
      </c>
      <c r="Q8" s="56" t="s">
        <v>570</v>
      </c>
      <c r="R8" s="56" t="s">
        <v>570</v>
      </c>
      <c r="S8" s="56" t="s">
        <v>570</v>
      </c>
      <c r="T8" s="56" t="s">
        <v>570</v>
      </c>
      <c r="U8" s="56" t="s">
        <v>570</v>
      </c>
      <c r="V8" s="56" t="s">
        <v>570</v>
      </c>
      <c r="W8" s="65"/>
      <c r="X8" t="s">
        <v>359</v>
      </c>
      <c r="Y8" t="s">
        <v>281</v>
      </c>
      <c r="Z8" s="12" t="e">
        <v>#DIV/0!</v>
      </c>
      <c r="AA8" s="12" t="e">
        <v>#DIV/0!</v>
      </c>
      <c r="AB8" s="12" t="e">
        <v>#DIV/0!</v>
      </c>
      <c r="AC8" s="12" t="e">
        <v>#DIV/0!</v>
      </c>
      <c r="AD8" s="12" t="e">
        <v>#DIV/0!</v>
      </c>
      <c r="AE8" s="12" t="e">
        <v>#DIV/0!</v>
      </c>
      <c r="AF8" s="56" t="s">
        <v>570</v>
      </c>
      <c r="AG8" s="56" t="s">
        <v>570</v>
      </c>
      <c r="AH8" s="56" t="s">
        <v>570</v>
      </c>
      <c r="AI8" s="56" t="s">
        <v>570</v>
      </c>
      <c r="AJ8" s="56" t="s">
        <v>570</v>
      </c>
      <c r="AK8" s="56" t="s">
        <v>570</v>
      </c>
      <c r="AM8" t="s">
        <v>337</v>
      </c>
      <c r="AN8" t="s">
        <v>214</v>
      </c>
      <c r="AO8" s="12">
        <v>5.6833558863328824E-2</v>
      </c>
      <c r="AP8" s="12">
        <v>0.11502029769959404</v>
      </c>
      <c r="AQ8" s="12">
        <v>0.12855209742895804</v>
      </c>
      <c r="AR8" s="12">
        <v>0.53991880920162383</v>
      </c>
      <c r="AS8" s="12">
        <v>0</v>
      </c>
      <c r="AT8" s="12">
        <v>0.15967523680649526</v>
      </c>
      <c r="AU8" s="63">
        <v>39</v>
      </c>
      <c r="AV8" s="60">
        <v>8</v>
      </c>
      <c r="AW8" s="60">
        <v>34</v>
      </c>
      <c r="AX8" s="60">
        <v>35</v>
      </c>
      <c r="AY8" s="56" t="s">
        <v>570</v>
      </c>
      <c r="AZ8" s="56">
        <v>2</v>
      </c>
      <c r="BB8" t="s">
        <v>367</v>
      </c>
      <c r="BC8" t="s">
        <v>228</v>
      </c>
      <c r="BD8" s="12">
        <v>5.898681471200555E-2</v>
      </c>
      <c r="BE8" s="12">
        <v>2.7758501040943788E-2</v>
      </c>
      <c r="BF8" s="12">
        <v>0.35947258848022207</v>
      </c>
      <c r="BG8" s="12">
        <v>0.40943789035392086</v>
      </c>
      <c r="BH8" s="12">
        <v>0.13393476752255379</v>
      </c>
      <c r="BI8" s="12">
        <v>1.0409437890353921E-2</v>
      </c>
      <c r="BJ8" s="63">
        <v>3</v>
      </c>
      <c r="BK8" s="60">
        <v>4</v>
      </c>
      <c r="BL8" s="60">
        <v>2</v>
      </c>
      <c r="BM8" s="60">
        <v>9</v>
      </c>
      <c r="BN8" s="60">
        <v>10</v>
      </c>
      <c r="BO8" s="60">
        <v>5</v>
      </c>
      <c r="CF8" t="s">
        <v>309</v>
      </c>
      <c r="CG8" t="s">
        <v>251</v>
      </c>
      <c r="CH8" s="12">
        <v>5.8870644773728477E-2</v>
      </c>
      <c r="CI8" s="12">
        <v>0.12655186223468162</v>
      </c>
      <c r="CJ8" s="12">
        <v>0.34281137364837805</v>
      </c>
      <c r="CK8" s="12">
        <v>0.34881858229875851</v>
      </c>
      <c r="CL8" s="12">
        <v>0</v>
      </c>
      <c r="CM8" s="12">
        <v>0.12294753704445334</v>
      </c>
      <c r="CN8" s="63">
        <v>7</v>
      </c>
      <c r="CO8" s="60">
        <v>2</v>
      </c>
      <c r="CP8" s="60">
        <v>4</v>
      </c>
      <c r="CQ8" s="60">
        <v>7</v>
      </c>
      <c r="CR8" s="56" t="s">
        <v>570</v>
      </c>
      <c r="CS8" s="60">
        <v>3</v>
      </c>
    </row>
    <row r="9" spans="1:97">
      <c r="I9" t="s">
        <v>361</v>
      </c>
      <c r="J9" t="s">
        <v>281</v>
      </c>
      <c r="K9" s="12" t="e">
        <v>#DIV/0!</v>
      </c>
      <c r="L9" s="12" t="e">
        <v>#DIV/0!</v>
      </c>
      <c r="M9" s="12" t="e">
        <v>#DIV/0!</v>
      </c>
      <c r="N9" s="12" t="e">
        <v>#DIV/0!</v>
      </c>
      <c r="O9" s="12" t="e">
        <v>#DIV/0!</v>
      </c>
      <c r="P9" s="12" t="e">
        <v>#DIV/0!</v>
      </c>
      <c r="Q9" s="56" t="s">
        <v>570</v>
      </c>
      <c r="R9" s="56" t="s">
        <v>570</v>
      </c>
      <c r="S9" s="56" t="s">
        <v>570</v>
      </c>
      <c r="T9" s="56" t="s">
        <v>570</v>
      </c>
      <c r="U9" s="56" t="s">
        <v>570</v>
      </c>
      <c r="V9" s="56" t="s">
        <v>570</v>
      </c>
      <c r="W9" s="65"/>
      <c r="X9" t="s">
        <v>361</v>
      </c>
      <c r="Y9" t="s">
        <v>281</v>
      </c>
      <c r="Z9" s="12" t="e">
        <v>#DIV/0!</v>
      </c>
      <c r="AA9" s="12" t="e">
        <v>#DIV/0!</v>
      </c>
      <c r="AB9" s="12" t="e">
        <v>#DIV/0!</v>
      </c>
      <c r="AC9" s="12" t="e">
        <v>#DIV/0!</v>
      </c>
      <c r="AD9" s="12" t="e">
        <v>#DIV/0!</v>
      </c>
      <c r="AE9" s="12" t="e">
        <v>#DIV/0!</v>
      </c>
      <c r="AF9" s="56" t="s">
        <v>570</v>
      </c>
      <c r="AG9" s="56" t="s">
        <v>570</v>
      </c>
      <c r="AH9" s="56" t="s">
        <v>570</v>
      </c>
      <c r="AI9" s="56" t="s">
        <v>570</v>
      </c>
      <c r="AJ9" s="56" t="s">
        <v>570</v>
      </c>
      <c r="AK9" s="56" t="s">
        <v>570</v>
      </c>
      <c r="AM9" t="s">
        <v>231</v>
      </c>
      <c r="AN9" t="s">
        <v>214</v>
      </c>
      <c r="AO9" s="12">
        <v>0.18468468468468469</v>
      </c>
      <c r="AP9" s="12">
        <v>0.12912912912912913</v>
      </c>
      <c r="AQ9" s="12">
        <v>0.11711711711711711</v>
      </c>
      <c r="AR9" s="12">
        <v>0.45945945945945948</v>
      </c>
      <c r="AS9" s="12">
        <v>0</v>
      </c>
      <c r="AT9" s="12">
        <v>0.10960960960960961</v>
      </c>
      <c r="AU9" s="63">
        <v>8</v>
      </c>
      <c r="AV9" s="60">
        <v>7</v>
      </c>
      <c r="AW9" s="60">
        <v>37</v>
      </c>
      <c r="AX9" s="60">
        <v>46</v>
      </c>
      <c r="AY9" s="56" t="s">
        <v>570</v>
      </c>
      <c r="AZ9" s="56">
        <v>3</v>
      </c>
      <c r="BB9" t="s">
        <v>384</v>
      </c>
      <c r="BC9" t="s">
        <v>228</v>
      </c>
      <c r="BD9" s="12">
        <v>1.2744265080713678E-2</v>
      </c>
      <c r="BE9" s="12">
        <v>1.6992353440951572E-3</v>
      </c>
      <c r="BF9" s="12">
        <v>0.18861512319456245</v>
      </c>
      <c r="BG9" s="12">
        <v>0.57858963466440105</v>
      </c>
      <c r="BH9" s="12">
        <v>0.21155480033984708</v>
      </c>
      <c r="BI9" s="12">
        <v>6.7969413763806288E-3</v>
      </c>
      <c r="BJ9" s="63">
        <v>8</v>
      </c>
      <c r="BK9" s="60">
        <v>10</v>
      </c>
      <c r="BL9" s="60">
        <v>6</v>
      </c>
      <c r="BM9" s="60">
        <v>1</v>
      </c>
      <c r="BN9" s="60">
        <v>4</v>
      </c>
      <c r="BO9" s="60">
        <v>6</v>
      </c>
      <c r="CF9" t="s">
        <v>320</v>
      </c>
      <c r="CG9" t="s">
        <v>251</v>
      </c>
      <c r="CH9" s="12">
        <v>6.5040650406504072E-2</v>
      </c>
      <c r="CI9" s="12">
        <v>3.4552845528455285E-2</v>
      </c>
      <c r="CJ9" s="12">
        <v>0.47967479674796748</v>
      </c>
      <c r="CK9" s="12">
        <v>0.40243902439024393</v>
      </c>
      <c r="CL9" s="12">
        <v>0</v>
      </c>
      <c r="CM9" s="12">
        <v>1.8292682926829267E-2</v>
      </c>
      <c r="CN9" s="63">
        <v>6</v>
      </c>
      <c r="CO9" s="60">
        <v>7</v>
      </c>
      <c r="CP9" s="60">
        <v>1</v>
      </c>
      <c r="CQ9" s="60">
        <v>5</v>
      </c>
      <c r="CR9" s="56" t="s">
        <v>570</v>
      </c>
      <c r="CS9" s="60">
        <v>4</v>
      </c>
    </row>
    <row r="10" spans="1:97">
      <c r="A10" s="9" t="s">
        <v>214</v>
      </c>
      <c r="B10" s="9" t="s">
        <v>251</v>
      </c>
      <c r="C10" s="9" t="s">
        <v>228</v>
      </c>
      <c r="D10" s="9" t="s">
        <v>257</v>
      </c>
      <c r="E10" s="9" t="s">
        <v>281</v>
      </c>
      <c r="I10" t="s">
        <v>363</v>
      </c>
      <c r="J10" t="s">
        <v>281</v>
      </c>
      <c r="K10" s="12" t="e">
        <v>#DIV/0!</v>
      </c>
      <c r="L10" s="12" t="e">
        <v>#DIV/0!</v>
      </c>
      <c r="M10" s="12" t="e">
        <v>#DIV/0!</v>
      </c>
      <c r="N10" s="12" t="e">
        <v>#DIV/0!</v>
      </c>
      <c r="O10" s="12" t="e">
        <v>#DIV/0!</v>
      </c>
      <c r="P10" s="12" t="e">
        <v>#DIV/0!</v>
      </c>
      <c r="Q10" s="56" t="s">
        <v>570</v>
      </c>
      <c r="R10" s="56" t="s">
        <v>570</v>
      </c>
      <c r="S10" s="56" t="s">
        <v>570</v>
      </c>
      <c r="T10" s="56" t="s">
        <v>570</v>
      </c>
      <c r="U10" s="56" t="s">
        <v>570</v>
      </c>
      <c r="V10" s="56" t="s">
        <v>570</v>
      </c>
      <c r="W10" s="65"/>
      <c r="X10" t="s">
        <v>363</v>
      </c>
      <c r="Y10" t="s">
        <v>281</v>
      </c>
      <c r="Z10" s="12" t="e">
        <v>#DIV/0!</v>
      </c>
      <c r="AA10" s="12" t="e">
        <v>#DIV/0!</v>
      </c>
      <c r="AB10" s="12" t="e">
        <v>#DIV/0!</v>
      </c>
      <c r="AC10" s="12" t="e">
        <v>#DIV/0!</v>
      </c>
      <c r="AD10" s="12" t="e">
        <v>#DIV/0!</v>
      </c>
      <c r="AE10" s="12" t="e">
        <v>#DIV/0!</v>
      </c>
      <c r="AF10" s="56" t="s">
        <v>570</v>
      </c>
      <c r="AG10" s="56" t="s">
        <v>570</v>
      </c>
      <c r="AH10" s="56" t="s">
        <v>570</v>
      </c>
      <c r="AI10" s="56" t="s">
        <v>570</v>
      </c>
      <c r="AJ10" s="56" t="s">
        <v>570</v>
      </c>
      <c r="AK10" s="56" t="s">
        <v>570</v>
      </c>
      <c r="AM10" t="s">
        <v>416</v>
      </c>
      <c r="AN10" t="s">
        <v>214</v>
      </c>
      <c r="AO10" s="12">
        <v>8.7431693989071038E-2</v>
      </c>
      <c r="AP10" s="12">
        <v>0.24316939890710382</v>
      </c>
      <c r="AQ10" s="12">
        <v>0</v>
      </c>
      <c r="AR10" s="12">
        <v>0.56830601092896171</v>
      </c>
      <c r="AS10" s="12">
        <v>0</v>
      </c>
      <c r="AT10" s="12">
        <v>0.10109289617486339</v>
      </c>
      <c r="AU10" s="63">
        <v>27</v>
      </c>
      <c r="AV10" s="60">
        <v>1</v>
      </c>
      <c r="AW10" s="60">
        <v>51</v>
      </c>
      <c r="AX10" s="60">
        <v>26</v>
      </c>
      <c r="AY10" s="56" t="s">
        <v>570</v>
      </c>
      <c r="AZ10" s="56">
        <v>4</v>
      </c>
      <c r="BA10" s="60"/>
      <c r="BB10" t="s">
        <v>417</v>
      </c>
      <c r="BC10" t="s">
        <v>228</v>
      </c>
      <c r="BD10" s="12">
        <v>4.2553191489361701E-2</v>
      </c>
      <c r="BE10" s="12">
        <v>1.6170212765957447E-2</v>
      </c>
      <c r="BF10" s="12">
        <v>0.18127659574468086</v>
      </c>
      <c r="BG10" s="12">
        <v>0.56680851063829785</v>
      </c>
      <c r="BH10" s="12">
        <v>0.18808510638297873</v>
      </c>
      <c r="BI10" s="12">
        <v>5.106382978723404E-3</v>
      </c>
      <c r="BJ10" s="63">
        <v>6</v>
      </c>
      <c r="BK10" s="60">
        <v>7</v>
      </c>
      <c r="BL10" s="60">
        <v>7</v>
      </c>
      <c r="BM10" s="60">
        <v>2</v>
      </c>
      <c r="BN10" s="60">
        <v>5</v>
      </c>
      <c r="BO10" s="60">
        <v>7</v>
      </c>
      <c r="CF10" t="s">
        <v>271</v>
      </c>
      <c r="CG10" t="s">
        <v>251</v>
      </c>
      <c r="CH10" s="12">
        <v>5.2496798975672214E-2</v>
      </c>
      <c r="CI10" s="12">
        <v>0.14852752880921896</v>
      </c>
      <c r="CJ10" s="12">
        <v>0.35083226632522407</v>
      </c>
      <c r="CK10" s="12">
        <v>0.43021766965428937</v>
      </c>
      <c r="CL10" s="12">
        <v>0</v>
      </c>
      <c r="CM10" s="12">
        <v>1.7925736235595392E-2</v>
      </c>
      <c r="CN10" s="63">
        <v>8</v>
      </c>
      <c r="CO10" s="60">
        <v>1</v>
      </c>
      <c r="CP10" s="60">
        <v>3</v>
      </c>
      <c r="CQ10" s="60">
        <v>4</v>
      </c>
      <c r="CR10" s="56" t="s">
        <v>570</v>
      </c>
      <c r="CS10" s="60">
        <v>5</v>
      </c>
    </row>
    <row r="11" spans="1:97">
      <c r="A11" t="s">
        <v>215</v>
      </c>
      <c r="B11" t="s">
        <v>252</v>
      </c>
      <c r="C11" t="s">
        <v>229</v>
      </c>
      <c r="D11" t="s">
        <v>260</v>
      </c>
      <c r="E11" t="s">
        <v>282</v>
      </c>
      <c r="I11" t="s">
        <v>369</v>
      </c>
      <c r="J11" t="s">
        <v>281</v>
      </c>
      <c r="K11" s="12" t="e">
        <v>#DIV/0!</v>
      </c>
      <c r="L11" s="12" t="e">
        <v>#DIV/0!</v>
      </c>
      <c r="M11" s="12" t="e">
        <v>#DIV/0!</v>
      </c>
      <c r="N11" s="12" t="e">
        <v>#DIV/0!</v>
      </c>
      <c r="O11" s="12" t="e">
        <v>#DIV/0!</v>
      </c>
      <c r="P11" s="12" t="e">
        <v>#DIV/0!</v>
      </c>
      <c r="Q11" s="56" t="s">
        <v>570</v>
      </c>
      <c r="R11" s="56" t="s">
        <v>570</v>
      </c>
      <c r="S11" s="56" t="s">
        <v>570</v>
      </c>
      <c r="T11" s="56" t="s">
        <v>570</v>
      </c>
      <c r="U11" s="56" t="s">
        <v>570</v>
      </c>
      <c r="V11" s="56" t="s">
        <v>570</v>
      </c>
      <c r="W11" s="65"/>
      <c r="X11" t="s">
        <v>369</v>
      </c>
      <c r="Y11" t="s">
        <v>281</v>
      </c>
      <c r="Z11" s="12" t="e">
        <v>#DIV/0!</v>
      </c>
      <c r="AA11" s="12" t="e">
        <v>#DIV/0!</v>
      </c>
      <c r="AB11" s="12" t="e">
        <v>#DIV/0!</v>
      </c>
      <c r="AC11" s="12" t="e">
        <v>#DIV/0!</v>
      </c>
      <c r="AD11" s="12" t="e">
        <v>#DIV/0!</v>
      </c>
      <c r="AE11" s="12" t="e">
        <v>#DIV/0!</v>
      </c>
      <c r="AF11" s="56" t="s">
        <v>570</v>
      </c>
      <c r="AG11" s="56" t="s">
        <v>570</v>
      </c>
      <c r="AH11" s="56" t="s">
        <v>570</v>
      </c>
      <c r="AI11" s="56" t="s">
        <v>570</v>
      </c>
      <c r="AJ11" s="56" t="s">
        <v>570</v>
      </c>
      <c r="AK11" s="56" t="s">
        <v>570</v>
      </c>
      <c r="AM11" t="s">
        <v>346</v>
      </c>
      <c r="AN11" t="s">
        <v>214</v>
      </c>
      <c r="AO11" s="12">
        <v>6.1338289962825282E-2</v>
      </c>
      <c r="AP11" s="12">
        <v>9.2936802973977699E-3</v>
      </c>
      <c r="AQ11" s="12">
        <v>0.21747211895910781</v>
      </c>
      <c r="AR11" s="12">
        <v>0.61152416356877326</v>
      </c>
      <c r="AS11" s="12">
        <v>0</v>
      </c>
      <c r="AT11" s="12">
        <v>0.10037174721189591</v>
      </c>
      <c r="AU11" s="63">
        <v>37</v>
      </c>
      <c r="AV11" s="60">
        <v>48</v>
      </c>
      <c r="AW11" s="60">
        <v>24</v>
      </c>
      <c r="AX11" s="60">
        <v>19</v>
      </c>
      <c r="AY11" s="56" t="s">
        <v>570</v>
      </c>
      <c r="AZ11" s="56">
        <v>5</v>
      </c>
      <c r="BA11" s="60"/>
      <c r="BB11" t="s">
        <v>238</v>
      </c>
      <c r="BC11" t="s">
        <v>228</v>
      </c>
      <c r="BD11" s="12">
        <v>4.3062200956937802E-2</v>
      </c>
      <c r="BE11" s="12">
        <v>2.7910685805422646E-2</v>
      </c>
      <c r="BF11" s="12">
        <v>0.29744816586921852</v>
      </c>
      <c r="BG11" s="12">
        <v>0.44497607655502391</v>
      </c>
      <c r="BH11" s="12">
        <v>0.18181818181818182</v>
      </c>
      <c r="BI11" s="12">
        <v>4.7846889952153108E-3</v>
      </c>
      <c r="BJ11" s="63">
        <v>5</v>
      </c>
      <c r="BK11" s="60">
        <v>3</v>
      </c>
      <c r="BL11" s="60">
        <v>3</v>
      </c>
      <c r="BM11" s="60">
        <v>6</v>
      </c>
      <c r="BN11" s="60">
        <v>6</v>
      </c>
      <c r="BO11" s="60">
        <v>8</v>
      </c>
      <c r="CF11" t="s">
        <v>326</v>
      </c>
      <c r="CG11" t="s">
        <v>251</v>
      </c>
      <c r="CH11" s="12">
        <v>0.11332007952286283</v>
      </c>
      <c r="CI11" s="12">
        <v>5.3677932405566599E-2</v>
      </c>
      <c r="CJ11" s="12">
        <v>0.34194831013916499</v>
      </c>
      <c r="CK11" s="12">
        <v>0.47912524850894633</v>
      </c>
      <c r="CL11" s="12">
        <v>0</v>
      </c>
      <c r="CM11" s="12">
        <v>1.1928429423459244E-2</v>
      </c>
      <c r="CN11" s="63">
        <v>4</v>
      </c>
      <c r="CO11" s="60">
        <v>5</v>
      </c>
      <c r="CP11" s="60">
        <v>5</v>
      </c>
      <c r="CQ11" s="60">
        <v>3</v>
      </c>
      <c r="CR11" s="56" t="s">
        <v>570</v>
      </c>
      <c r="CS11" s="60">
        <v>6</v>
      </c>
    </row>
    <row r="12" spans="1:97">
      <c r="A12" t="s">
        <v>220</v>
      </c>
      <c r="B12" t="s">
        <v>271</v>
      </c>
      <c r="C12" t="s">
        <v>238</v>
      </c>
      <c r="D12" t="s">
        <v>258</v>
      </c>
      <c r="E12" t="s">
        <v>284</v>
      </c>
      <c r="I12" t="s">
        <v>371</v>
      </c>
      <c r="J12" t="s">
        <v>281</v>
      </c>
      <c r="K12" s="12" t="e">
        <v>#DIV/0!</v>
      </c>
      <c r="L12" s="12" t="e">
        <v>#DIV/0!</v>
      </c>
      <c r="M12" s="12" t="e">
        <v>#DIV/0!</v>
      </c>
      <c r="N12" s="12" t="e">
        <v>#DIV/0!</v>
      </c>
      <c r="O12" s="12" t="e">
        <v>#DIV/0!</v>
      </c>
      <c r="P12" s="12" t="e">
        <v>#DIV/0!</v>
      </c>
      <c r="Q12" s="56" t="s">
        <v>570</v>
      </c>
      <c r="R12" s="56" t="s">
        <v>570</v>
      </c>
      <c r="S12" s="56" t="s">
        <v>570</v>
      </c>
      <c r="T12" s="56" t="s">
        <v>570</v>
      </c>
      <c r="U12" s="56" t="s">
        <v>570</v>
      </c>
      <c r="V12" s="56" t="s">
        <v>570</v>
      </c>
      <c r="W12" s="65"/>
      <c r="X12" t="s">
        <v>371</v>
      </c>
      <c r="Y12" t="s">
        <v>281</v>
      </c>
      <c r="Z12" s="12" t="e">
        <v>#DIV/0!</v>
      </c>
      <c r="AA12" s="12" t="e">
        <v>#DIV/0!</v>
      </c>
      <c r="AB12" s="12" t="e">
        <v>#DIV/0!</v>
      </c>
      <c r="AC12" s="12" t="e">
        <v>#DIV/0!</v>
      </c>
      <c r="AD12" s="12" t="e">
        <v>#DIV/0!</v>
      </c>
      <c r="AE12" s="12" t="e">
        <v>#DIV/0!</v>
      </c>
      <c r="AF12" s="56" t="s">
        <v>570</v>
      </c>
      <c r="AG12" s="56" t="s">
        <v>570</v>
      </c>
      <c r="AH12" s="56" t="s">
        <v>570</v>
      </c>
      <c r="AI12" s="56" t="s">
        <v>570</v>
      </c>
      <c r="AJ12" s="56" t="s">
        <v>570</v>
      </c>
      <c r="AK12" s="56" t="s">
        <v>570</v>
      </c>
      <c r="AM12" t="s">
        <v>224</v>
      </c>
      <c r="AN12" t="s">
        <v>214</v>
      </c>
      <c r="AO12" s="12">
        <v>6.4638783269961975E-2</v>
      </c>
      <c r="AP12" s="12">
        <v>2.8517110266159697E-2</v>
      </c>
      <c r="AQ12" s="12">
        <v>0.38022813688212925</v>
      </c>
      <c r="AR12" s="12">
        <v>0.42965779467680609</v>
      </c>
      <c r="AS12" s="12">
        <v>0</v>
      </c>
      <c r="AT12" s="12">
        <v>9.6958174904942962E-2</v>
      </c>
      <c r="AU12" s="63">
        <v>35</v>
      </c>
      <c r="AV12" s="60">
        <v>40</v>
      </c>
      <c r="AW12" s="60">
        <v>5</v>
      </c>
      <c r="AX12" s="60">
        <v>49</v>
      </c>
      <c r="AY12" s="56" t="s">
        <v>570</v>
      </c>
      <c r="AZ12" s="56">
        <v>6</v>
      </c>
      <c r="BA12" s="60"/>
      <c r="BB12" t="s">
        <v>305</v>
      </c>
      <c r="BC12" t="s">
        <v>228</v>
      </c>
      <c r="BD12" s="12">
        <v>2.0465772759350742E-2</v>
      </c>
      <c r="BE12" s="12">
        <v>1.6937191249117856E-2</v>
      </c>
      <c r="BF12" s="12">
        <v>0.37544107268877913</v>
      </c>
      <c r="BG12" s="12">
        <v>0.41354975299929431</v>
      </c>
      <c r="BH12" s="12">
        <v>0.17007762879322513</v>
      </c>
      <c r="BI12" s="12">
        <v>3.5285815102328866E-3</v>
      </c>
      <c r="BJ12" s="63">
        <v>7</v>
      </c>
      <c r="BK12" s="60">
        <v>6</v>
      </c>
      <c r="BL12" s="60">
        <v>1</v>
      </c>
      <c r="BM12" s="60">
        <v>7</v>
      </c>
      <c r="BN12" s="60">
        <v>7</v>
      </c>
      <c r="BO12" s="60">
        <v>9</v>
      </c>
      <c r="CF12" t="s">
        <v>318</v>
      </c>
      <c r="CG12" t="s">
        <v>251</v>
      </c>
      <c r="CH12" s="12">
        <v>0.16945107398568018</v>
      </c>
      <c r="CI12" s="12">
        <v>4.77326968973747E-2</v>
      </c>
      <c r="CJ12" s="12">
        <v>0.29116945107398567</v>
      </c>
      <c r="CK12" s="12">
        <v>0.48687350835322196</v>
      </c>
      <c r="CL12" s="12">
        <v>0</v>
      </c>
      <c r="CM12" s="12">
        <v>4.7732696897374704E-3</v>
      </c>
      <c r="CN12" s="63">
        <v>2</v>
      </c>
      <c r="CO12" s="60">
        <v>6</v>
      </c>
      <c r="CP12" s="60">
        <v>6</v>
      </c>
      <c r="CQ12" s="60">
        <v>2</v>
      </c>
      <c r="CR12" s="56" t="s">
        <v>570</v>
      </c>
      <c r="CS12" s="60">
        <v>7</v>
      </c>
    </row>
    <row r="13" spans="1:97">
      <c r="A13" t="s">
        <v>224</v>
      </c>
      <c r="B13" t="s">
        <v>309</v>
      </c>
      <c r="C13" t="s">
        <v>277</v>
      </c>
      <c r="D13" t="s">
        <v>279</v>
      </c>
      <c r="E13" t="s">
        <v>286</v>
      </c>
      <c r="I13" t="s">
        <v>373</v>
      </c>
      <c r="J13" t="s">
        <v>281</v>
      </c>
      <c r="K13" s="12" t="e">
        <v>#DIV/0!</v>
      </c>
      <c r="L13" s="12" t="e">
        <v>#DIV/0!</v>
      </c>
      <c r="M13" s="12" t="e">
        <v>#DIV/0!</v>
      </c>
      <c r="N13" s="12" t="e">
        <v>#DIV/0!</v>
      </c>
      <c r="O13" s="12" t="e">
        <v>#DIV/0!</v>
      </c>
      <c r="P13" s="12" t="e">
        <v>#DIV/0!</v>
      </c>
      <c r="Q13" s="56" t="s">
        <v>570</v>
      </c>
      <c r="R13" s="56" t="s">
        <v>570</v>
      </c>
      <c r="S13" s="56" t="s">
        <v>570</v>
      </c>
      <c r="T13" s="56" t="s">
        <v>570</v>
      </c>
      <c r="U13" s="56" t="s">
        <v>570</v>
      </c>
      <c r="V13" s="56" t="s">
        <v>570</v>
      </c>
      <c r="W13" s="65"/>
      <c r="X13" t="s">
        <v>373</v>
      </c>
      <c r="Y13" t="s">
        <v>281</v>
      </c>
      <c r="Z13" s="12" t="e">
        <v>#DIV/0!</v>
      </c>
      <c r="AA13" s="12" t="e">
        <v>#DIV/0!</v>
      </c>
      <c r="AB13" s="12" t="e">
        <v>#DIV/0!</v>
      </c>
      <c r="AC13" s="12" t="e">
        <v>#DIV/0!</v>
      </c>
      <c r="AD13" s="12" t="e">
        <v>#DIV/0!</v>
      </c>
      <c r="AE13" s="12" t="e">
        <v>#DIV/0!</v>
      </c>
      <c r="AF13" s="56" t="s">
        <v>570</v>
      </c>
      <c r="AG13" s="56" t="s">
        <v>570</v>
      </c>
      <c r="AH13" s="56" t="s">
        <v>570</v>
      </c>
      <c r="AI13" s="56" t="s">
        <v>570</v>
      </c>
      <c r="AJ13" s="56" t="s">
        <v>570</v>
      </c>
      <c r="AK13" s="56" t="s">
        <v>570</v>
      </c>
      <c r="AM13" t="s">
        <v>307</v>
      </c>
      <c r="AN13" t="s">
        <v>214</v>
      </c>
      <c r="AO13" s="12">
        <v>9.9750623441396513E-2</v>
      </c>
      <c r="AP13" s="12">
        <v>0.19201995012468828</v>
      </c>
      <c r="AQ13" s="12">
        <v>2.4937655860349127E-3</v>
      </c>
      <c r="AR13" s="12">
        <v>0.61346633416458851</v>
      </c>
      <c r="AS13" s="12">
        <v>0</v>
      </c>
      <c r="AT13" s="12">
        <v>9.2269326683291769E-2</v>
      </c>
      <c r="AU13" s="63">
        <v>25</v>
      </c>
      <c r="AV13" s="60">
        <v>3</v>
      </c>
      <c r="AW13" s="60">
        <v>50</v>
      </c>
      <c r="AX13" s="60">
        <v>18</v>
      </c>
      <c r="AY13" s="56" t="s">
        <v>570</v>
      </c>
      <c r="AZ13" s="56">
        <v>7</v>
      </c>
      <c r="BA13" s="60"/>
      <c r="BB13" t="s">
        <v>348</v>
      </c>
      <c r="BC13" t="s">
        <v>228</v>
      </c>
      <c r="BD13" s="12">
        <v>5.0228310502283102E-2</v>
      </c>
      <c r="BE13" s="12">
        <v>1.8264840182648401E-2</v>
      </c>
      <c r="BF13" s="12">
        <v>0.16986301369863013</v>
      </c>
      <c r="BG13" s="12">
        <v>0.49954337899543377</v>
      </c>
      <c r="BH13" s="12">
        <v>0.26027397260273971</v>
      </c>
      <c r="BI13" s="12">
        <v>1.8264840182648401E-3</v>
      </c>
      <c r="BJ13" s="63">
        <v>4</v>
      </c>
      <c r="BK13" s="60">
        <v>5</v>
      </c>
      <c r="BL13" s="60">
        <v>9</v>
      </c>
      <c r="BM13" s="60">
        <v>4</v>
      </c>
      <c r="BN13" s="60">
        <v>3</v>
      </c>
      <c r="BO13" s="60">
        <v>10</v>
      </c>
      <c r="CF13" t="s">
        <v>342</v>
      </c>
      <c r="CG13" t="s">
        <v>251</v>
      </c>
      <c r="CH13" s="12">
        <v>0.19254658385093168</v>
      </c>
      <c r="CI13" s="12">
        <v>6.2111801242236021E-3</v>
      </c>
      <c r="CJ13" s="12">
        <v>0.23291925465838509</v>
      </c>
      <c r="CK13" s="12">
        <v>0.56521739130434778</v>
      </c>
      <c r="CL13" s="12">
        <v>0</v>
      </c>
      <c r="CM13" s="12">
        <v>3.105590062111801E-3</v>
      </c>
      <c r="CN13" s="63">
        <v>1</v>
      </c>
      <c r="CO13" s="60">
        <v>8</v>
      </c>
      <c r="CP13" s="60">
        <v>8</v>
      </c>
      <c r="CQ13" s="60">
        <v>1</v>
      </c>
      <c r="CR13" s="56" t="s">
        <v>570</v>
      </c>
      <c r="CS13" s="60">
        <v>8</v>
      </c>
    </row>
    <row r="14" spans="1:97">
      <c r="A14" t="s">
        <v>231</v>
      </c>
      <c r="B14" t="s">
        <v>318</v>
      </c>
      <c r="C14" t="s">
        <v>305</v>
      </c>
      <c r="D14" t="s">
        <v>406</v>
      </c>
      <c r="E14" t="s">
        <v>313</v>
      </c>
      <c r="I14" t="s">
        <v>375</v>
      </c>
      <c r="J14" t="s">
        <v>281</v>
      </c>
      <c r="K14" s="12" t="e">
        <v>#DIV/0!</v>
      </c>
      <c r="L14" s="12" t="e">
        <v>#DIV/0!</v>
      </c>
      <c r="M14" s="12" t="e">
        <v>#DIV/0!</v>
      </c>
      <c r="N14" s="12" t="e">
        <v>#DIV/0!</v>
      </c>
      <c r="O14" s="12" t="e">
        <v>#DIV/0!</v>
      </c>
      <c r="P14" s="12" t="e">
        <v>#DIV/0!</v>
      </c>
      <c r="Q14" s="56" t="s">
        <v>570</v>
      </c>
      <c r="R14" s="56" t="s">
        <v>570</v>
      </c>
      <c r="S14" s="56" t="s">
        <v>570</v>
      </c>
      <c r="T14" s="56" t="s">
        <v>570</v>
      </c>
      <c r="U14" s="56" t="s">
        <v>570</v>
      </c>
      <c r="V14" s="56" t="s">
        <v>570</v>
      </c>
      <c r="W14" s="65"/>
      <c r="X14" t="s">
        <v>375</v>
      </c>
      <c r="Y14" t="s">
        <v>281</v>
      </c>
      <c r="Z14" s="12" t="e">
        <v>#DIV/0!</v>
      </c>
      <c r="AA14" s="12" t="e">
        <v>#DIV/0!</v>
      </c>
      <c r="AB14" s="12" t="e">
        <v>#DIV/0!</v>
      </c>
      <c r="AC14" s="12" t="e">
        <v>#DIV/0!</v>
      </c>
      <c r="AD14" s="12" t="e">
        <v>#DIV/0!</v>
      </c>
      <c r="AE14" s="12" t="e">
        <v>#DIV/0!</v>
      </c>
      <c r="AF14" s="56" t="s">
        <v>570</v>
      </c>
      <c r="AG14" s="56" t="s">
        <v>570</v>
      </c>
      <c r="AH14" s="56" t="s">
        <v>570</v>
      </c>
      <c r="AI14" s="56" t="s">
        <v>570</v>
      </c>
      <c r="AJ14" s="56" t="s">
        <v>570</v>
      </c>
      <c r="AK14" s="56" t="s">
        <v>570</v>
      </c>
      <c r="AM14" t="s">
        <v>265</v>
      </c>
      <c r="AN14" t="s">
        <v>214</v>
      </c>
      <c r="AO14" s="12">
        <v>0.23829787234042554</v>
      </c>
      <c r="AP14" s="12">
        <v>3.4042553191489362E-2</v>
      </c>
      <c r="AQ14" s="12">
        <v>0.11276595744680851</v>
      </c>
      <c r="AR14" s="12">
        <v>0.52340425531914891</v>
      </c>
      <c r="AS14" s="12">
        <v>0</v>
      </c>
      <c r="AT14" s="12">
        <v>9.1489361702127653E-2</v>
      </c>
      <c r="AU14" s="63">
        <v>2</v>
      </c>
      <c r="AV14" s="60">
        <v>37</v>
      </c>
      <c r="AW14" s="60">
        <v>39</v>
      </c>
      <c r="AX14" s="60">
        <v>39</v>
      </c>
      <c r="AY14" s="56" t="s">
        <v>570</v>
      </c>
      <c r="AZ14" s="56">
        <v>8</v>
      </c>
      <c r="BA14" s="60"/>
    </row>
    <row r="15" spans="1:97">
      <c r="A15" t="s">
        <v>235</v>
      </c>
      <c r="B15" t="s">
        <v>320</v>
      </c>
      <c r="C15" t="s">
        <v>347</v>
      </c>
      <c r="D15" t="s">
        <v>429</v>
      </c>
      <c r="E15" t="s">
        <v>328</v>
      </c>
      <c r="I15" t="s">
        <v>388</v>
      </c>
      <c r="J15" t="s">
        <v>281</v>
      </c>
      <c r="K15" s="12" t="e">
        <v>#DIV/0!</v>
      </c>
      <c r="L15" s="12" t="e">
        <v>#DIV/0!</v>
      </c>
      <c r="M15" s="12" t="e">
        <v>#DIV/0!</v>
      </c>
      <c r="N15" s="12" t="e">
        <v>#DIV/0!</v>
      </c>
      <c r="O15" s="12" t="e">
        <v>#DIV/0!</v>
      </c>
      <c r="P15" s="12" t="e">
        <v>#DIV/0!</v>
      </c>
      <c r="Q15" s="56" t="s">
        <v>570</v>
      </c>
      <c r="R15" s="56" t="s">
        <v>570</v>
      </c>
      <c r="S15" s="56" t="s">
        <v>570</v>
      </c>
      <c r="T15" s="56" t="s">
        <v>570</v>
      </c>
      <c r="U15" s="56" t="s">
        <v>570</v>
      </c>
      <c r="V15" s="56" t="s">
        <v>570</v>
      </c>
      <c r="W15" s="65"/>
      <c r="X15" t="s">
        <v>388</v>
      </c>
      <c r="Y15" t="s">
        <v>281</v>
      </c>
      <c r="Z15" s="12" t="e">
        <v>#DIV/0!</v>
      </c>
      <c r="AA15" s="12" t="e">
        <v>#DIV/0!</v>
      </c>
      <c r="AB15" s="12" t="e">
        <v>#DIV/0!</v>
      </c>
      <c r="AC15" s="12" t="e">
        <v>#DIV/0!</v>
      </c>
      <c r="AD15" s="12" t="e">
        <v>#DIV/0!</v>
      </c>
      <c r="AE15" s="12" t="e">
        <v>#DIV/0!</v>
      </c>
      <c r="AF15" s="56" t="s">
        <v>570</v>
      </c>
      <c r="AG15" s="56" t="s">
        <v>570</v>
      </c>
      <c r="AH15" s="56" t="s">
        <v>570</v>
      </c>
      <c r="AI15" s="56" t="s">
        <v>570</v>
      </c>
      <c r="AJ15" s="56" t="s">
        <v>570</v>
      </c>
      <c r="AK15" s="56" t="s">
        <v>570</v>
      </c>
      <c r="AM15" t="s">
        <v>414</v>
      </c>
      <c r="AN15" t="s">
        <v>214</v>
      </c>
      <c r="AO15" s="12">
        <v>7.460035523978685E-2</v>
      </c>
      <c r="AP15" s="12">
        <v>7.460035523978685E-2</v>
      </c>
      <c r="AQ15" s="12">
        <v>0.19715808170515098</v>
      </c>
      <c r="AR15" s="12">
        <v>0.56305506216696266</v>
      </c>
      <c r="AS15" s="12">
        <v>0</v>
      </c>
      <c r="AT15" s="12">
        <v>9.0586145648312605E-2</v>
      </c>
      <c r="AU15" s="63">
        <v>32</v>
      </c>
      <c r="AV15" s="60">
        <v>19</v>
      </c>
      <c r="AW15" s="60">
        <v>28</v>
      </c>
      <c r="AX15" s="60">
        <v>28</v>
      </c>
      <c r="AY15" s="56" t="s">
        <v>570</v>
      </c>
      <c r="AZ15" s="56">
        <v>9</v>
      </c>
      <c r="BA15" s="60"/>
    </row>
    <row r="16" spans="1:97">
      <c r="A16" t="s">
        <v>242</v>
      </c>
      <c r="B16" t="s">
        <v>322</v>
      </c>
      <c r="C16" t="s">
        <v>348</v>
      </c>
      <c r="E16" t="s">
        <v>359</v>
      </c>
      <c r="I16" t="s">
        <v>396</v>
      </c>
      <c r="J16" t="s">
        <v>281</v>
      </c>
      <c r="K16" s="12" t="e">
        <v>#DIV/0!</v>
      </c>
      <c r="L16" s="12" t="e">
        <v>#DIV/0!</v>
      </c>
      <c r="M16" s="12" t="e">
        <v>#DIV/0!</v>
      </c>
      <c r="N16" s="12" t="e">
        <v>#DIV/0!</v>
      </c>
      <c r="O16" s="12" t="e">
        <v>#DIV/0!</v>
      </c>
      <c r="P16" s="12" t="e">
        <v>#DIV/0!</v>
      </c>
      <c r="Q16" s="56" t="s">
        <v>570</v>
      </c>
      <c r="R16" s="56" t="s">
        <v>570</v>
      </c>
      <c r="S16" s="56" t="s">
        <v>570</v>
      </c>
      <c r="T16" s="56" t="s">
        <v>570</v>
      </c>
      <c r="U16" s="56" t="s">
        <v>570</v>
      </c>
      <c r="V16" s="56" t="s">
        <v>570</v>
      </c>
      <c r="W16" s="65"/>
      <c r="X16" t="s">
        <v>396</v>
      </c>
      <c r="Y16" t="s">
        <v>281</v>
      </c>
      <c r="Z16" s="12" t="e">
        <v>#DIV/0!</v>
      </c>
      <c r="AA16" s="12" t="e">
        <v>#DIV/0!</v>
      </c>
      <c r="AB16" s="12" t="e">
        <v>#DIV/0!</v>
      </c>
      <c r="AC16" s="12" t="e">
        <v>#DIV/0!</v>
      </c>
      <c r="AD16" s="12" t="e">
        <v>#DIV/0!</v>
      </c>
      <c r="AE16" s="12" t="e">
        <v>#DIV/0!</v>
      </c>
      <c r="AF16" s="56" t="s">
        <v>570</v>
      </c>
      <c r="AG16" s="56" t="s">
        <v>570</v>
      </c>
      <c r="AH16" s="56" t="s">
        <v>570</v>
      </c>
      <c r="AI16" s="56" t="s">
        <v>570</v>
      </c>
      <c r="AJ16" s="56" t="s">
        <v>570</v>
      </c>
      <c r="AK16" s="56" t="s">
        <v>570</v>
      </c>
      <c r="AM16" t="s">
        <v>379</v>
      </c>
      <c r="AN16" t="s">
        <v>214</v>
      </c>
      <c r="AO16" s="12">
        <v>0.10068649885583524</v>
      </c>
      <c r="AP16" s="12">
        <v>5.2631578947368418E-2</v>
      </c>
      <c r="AQ16" s="12">
        <v>0.22654462242562928</v>
      </c>
      <c r="AR16" s="12">
        <v>0.53089244851258577</v>
      </c>
      <c r="AS16" s="12">
        <v>0</v>
      </c>
      <c r="AT16" s="12">
        <v>8.924485125858124E-2</v>
      </c>
      <c r="AU16" s="63">
        <v>24</v>
      </c>
      <c r="AV16" s="60">
        <v>26</v>
      </c>
      <c r="AW16" s="60">
        <v>21</v>
      </c>
      <c r="AX16" s="60">
        <v>38</v>
      </c>
      <c r="AY16" s="56" t="s">
        <v>570</v>
      </c>
      <c r="AZ16" s="56">
        <v>10</v>
      </c>
      <c r="BA16" s="60"/>
    </row>
    <row r="17" spans="1:53">
      <c r="A17" t="s">
        <v>245</v>
      </c>
      <c r="B17" t="s">
        <v>326</v>
      </c>
      <c r="C17" t="s">
        <v>367</v>
      </c>
      <c r="E17" t="s">
        <v>361</v>
      </c>
      <c r="I17" t="s">
        <v>426</v>
      </c>
      <c r="J17" t="s">
        <v>281</v>
      </c>
      <c r="K17" s="12" t="e">
        <v>#DIV/0!</v>
      </c>
      <c r="L17" s="12" t="e">
        <v>#DIV/0!</v>
      </c>
      <c r="M17" s="12" t="e">
        <v>#DIV/0!</v>
      </c>
      <c r="N17" s="12" t="e">
        <v>#DIV/0!</v>
      </c>
      <c r="O17" s="12" t="e">
        <v>#DIV/0!</v>
      </c>
      <c r="P17" s="12" t="e">
        <v>#DIV/0!</v>
      </c>
      <c r="Q17" s="56" t="s">
        <v>570</v>
      </c>
      <c r="R17" s="56" t="s">
        <v>570</v>
      </c>
      <c r="S17" s="56" t="s">
        <v>570</v>
      </c>
      <c r="T17" s="56" t="s">
        <v>570</v>
      </c>
      <c r="U17" s="56" t="s">
        <v>570</v>
      </c>
      <c r="V17" s="56" t="s">
        <v>570</v>
      </c>
      <c r="W17" s="65"/>
      <c r="X17" t="s">
        <v>426</v>
      </c>
      <c r="Y17" t="s">
        <v>281</v>
      </c>
      <c r="Z17" s="12" t="e">
        <v>#DIV/0!</v>
      </c>
      <c r="AA17" s="12" t="e">
        <v>#DIV/0!</v>
      </c>
      <c r="AB17" s="12" t="e">
        <v>#DIV/0!</v>
      </c>
      <c r="AC17" s="12" t="e">
        <v>#DIV/0!</v>
      </c>
      <c r="AD17" s="12" t="e">
        <v>#DIV/0!</v>
      </c>
      <c r="AE17" s="12" t="e">
        <v>#DIV/0!</v>
      </c>
      <c r="AF17" s="56" t="s">
        <v>570</v>
      </c>
      <c r="AG17" s="56" t="s">
        <v>570</v>
      </c>
      <c r="AH17" s="56" t="s">
        <v>570</v>
      </c>
      <c r="AI17" s="56" t="s">
        <v>570</v>
      </c>
      <c r="AJ17" s="56" t="s">
        <v>570</v>
      </c>
      <c r="AK17" s="56" t="s">
        <v>570</v>
      </c>
      <c r="AM17" t="s">
        <v>315</v>
      </c>
      <c r="AN17" t="s">
        <v>214</v>
      </c>
      <c r="AO17" s="12">
        <v>0.19108280254777071</v>
      </c>
      <c r="AP17" s="12">
        <v>3.8216560509554139E-2</v>
      </c>
      <c r="AQ17" s="12">
        <v>0.12738853503184713</v>
      </c>
      <c r="AR17" s="12">
        <v>0.55414012738853502</v>
      </c>
      <c r="AS17" s="12">
        <v>0</v>
      </c>
      <c r="AT17" s="12">
        <v>8.9171974522292988E-2</v>
      </c>
      <c r="AU17" s="63">
        <v>7</v>
      </c>
      <c r="AV17" s="60">
        <v>34</v>
      </c>
      <c r="AW17" s="60">
        <v>35</v>
      </c>
      <c r="AX17" s="60">
        <v>30</v>
      </c>
      <c r="AY17" s="56" t="s">
        <v>570</v>
      </c>
      <c r="AZ17" s="56">
        <v>11</v>
      </c>
      <c r="BA17" s="60"/>
    </row>
    <row r="18" spans="1:53">
      <c r="A18" t="s">
        <v>249</v>
      </c>
      <c r="B18" t="s">
        <v>334</v>
      </c>
      <c r="C18" t="s">
        <v>384</v>
      </c>
      <c r="E18" t="s">
        <v>363</v>
      </c>
      <c r="I18" t="s">
        <v>229</v>
      </c>
      <c r="J18" t="s">
        <v>228</v>
      </c>
      <c r="K18" s="12" t="e">
        <v>#DIV/0!</v>
      </c>
      <c r="L18" s="12" t="e">
        <v>#DIV/0!</v>
      </c>
      <c r="M18" s="12" t="e">
        <v>#DIV/0!</v>
      </c>
      <c r="N18" s="12" t="e">
        <v>#DIV/0!</v>
      </c>
      <c r="O18" s="12" t="e">
        <v>#DIV/0!</v>
      </c>
      <c r="P18" s="12" t="e">
        <v>#DIV/0!</v>
      </c>
      <c r="Q18" s="62" t="s">
        <v>570</v>
      </c>
      <c r="R18" s="62" t="s">
        <v>570</v>
      </c>
      <c r="S18" s="62" t="s">
        <v>570</v>
      </c>
      <c r="T18" s="62" t="s">
        <v>570</v>
      </c>
      <c r="U18" s="62" t="s">
        <v>570</v>
      </c>
      <c r="V18" s="62" t="s">
        <v>570</v>
      </c>
      <c r="AM18" t="s">
        <v>381</v>
      </c>
      <c r="AN18" t="s">
        <v>214</v>
      </c>
      <c r="AO18" s="12">
        <v>4.9090909090909088E-2</v>
      </c>
      <c r="AP18" s="12">
        <v>3.090909090909091E-2</v>
      </c>
      <c r="AQ18" s="12">
        <v>0.36363636363636365</v>
      </c>
      <c r="AR18" s="12">
        <v>0.46727272727272728</v>
      </c>
      <c r="AS18" s="12">
        <v>0</v>
      </c>
      <c r="AT18" s="12">
        <v>8.9090909090909096E-2</v>
      </c>
      <c r="AU18" s="63">
        <v>42</v>
      </c>
      <c r="AV18" s="60">
        <v>39</v>
      </c>
      <c r="AW18" s="60">
        <v>7</v>
      </c>
      <c r="AX18" s="60">
        <v>44</v>
      </c>
      <c r="AY18" s="56" t="s">
        <v>570</v>
      </c>
      <c r="AZ18" s="56">
        <v>12</v>
      </c>
      <c r="BA18" s="60"/>
    </row>
    <row r="19" spans="1:53">
      <c r="A19" t="s">
        <v>256</v>
      </c>
      <c r="B19" t="s">
        <v>342</v>
      </c>
      <c r="C19" t="s">
        <v>392</v>
      </c>
      <c r="E19" t="s">
        <v>371</v>
      </c>
      <c r="I19" t="s">
        <v>392</v>
      </c>
      <c r="J19" t="s">
        <v>228</v>
      </c>
      <c r="K19" s="12">
        <v>0.11924119241192412</v>
      </c>
      <c r="L19" s="12">
        <v>0.12375790424570912</v>
      </c>
      <c r="M19" s="12">
        <v>0.15176151761517614</v>
      </c>
      <c r="N19" s="12">
        <v>0.24661246612466126</v>
      </c>
      <c r="O19" s="12">
        <v>0.13550135501355012</v>
      </c>
      <c r="P19" s="12">
        <v>0.22312556458897922</v>
      </c>
      <c r="Q19" s="63">
        <v>1</v>
      </c>
      <c r="R19" s="60">
        <v>1</v>
      </c>
      <c r="S19" s="60">
        <v>10</v>
      </c>
      <c r="T19" s="60">
        <v>10</v>
      </c>
      <c r="U19" s="60">
        <v>9</v>
      </c>
      <c r="V19" s="60">
        <v>1</v>
      </c>
      <c r="AM19" t="s">
        <v>245</v>
      </c>
      <c r="AN19" t="s">
        <v>214</v>
      </c>
      <c r="AO19" s="12">
        <v>0.17582417582417584</v>
      </c>
      <c r="AP19" s="12">
        <v>9.8901098901098897E-2</v>
      </c>
      <c r="AQ19" s="12">
        <v>0.12637362637362637</v>
      </c>
      <c r="AR19" s="12">
        <v>0.51098901098901095</v>
      </c>
      <c r="AS19" s="12">
        <v>0</v>
      </c>
      <c r="AT19" s="12">
        <v>8.7912087912087919E-2</v>
      </c>
      <c r="AU19" s="63">
        <v>10</v>
      </c>
      <c r="AV19" s="60">
        <v>13</v>
      </c>
      <c r="AW19" s="60">
        <v>36</v>
      </c>
      <c r="AX19" s="60">
        <v>40</v>
      </c>
      <c r="AY19" s="56" t="s">
        <v>570</v>
      </c>
      <c r="AZ19" s="56">
        <v>13</v>
      </c>
      <c r="BA19" s="60"/>
    </row>
    <row r="20" spans="1:53">
      <c r="A20" t="s">
        <v>263</v>
      </c>
      <c r="B20" t="s">
        <v>404</v>
      </c>
      <c r="C20" t="s">
        <v>417</v>
      </c>
      <c r="E20" t="s">
        <v>369</v>
      </c>
      <c r="I20" t="s">
        <v>425</v>
      </c>
      <c r="J20" t="s">
        <v>228</v>
      </c>
      <c r="K20" s="12">
        <v>6.2500000000000003E-3</v>
      </c>
      <c r="L20" s="12">
        <v>3.1250000000000002E-3</v>
      </c>
      <c r="M20" s="12">
        <v>0.18124999999999999</v>
      </c>
      <c r="N20" s="12">
        <v>0.41249999999999998</v>
      </c>
      <c r="O20" s="12">
        <v>0.296875</v>
      </c>
      <c r="P20" s="12">
        <v>0.1</v>
      </c>
      <c r="Q20" s="63">
        <v>10</v>
      </c>
      <c r="R20" s="60">
        <v>9</v>
      </c>
      <c r="S20" s="60">
        <v>8</v>
      </c>
      <c r="T20" s="60">
        <v>8</v>
      </c>
      <c r="U20" s="60">
        <v>1</v>
      </c>
      <c r="V20" s="60">
        <v>2</v>
      </c>
      <c r="AM20" t="s">
        <v>330</v>
      </c>
      <c r="AN20" t="s">
        <v>214</v>
      </c>
      <c r="AO20" s="12">
        <v>5.8988764044943819E-2</v>
      </c>
      <c r="AP20" s="12">
        <v>6.741573033707865E-2</v>
      </c>
      <c r="AQ20" s="12">
        <v>0.2443820224719101</v>
      </c>
      <c r="AR20" s="12">
        <v>0.5449438202247191</v>
      </c>
      <c r="AS20" s="12">
        <v>0</v>
      </c>
      <c r="AT20" s="12">
        <v>8.4269662921348312E-2</v>
      </c>
      <c r="AU20" s="63">
        <v>38</v>
      </c>
      <c r="AV20" s="60">
        <v>20</v>
      </c>
      <c r="AW20" s="60">
        <v>19</v>
      </c>
      <c r="AX20" s="60">
        <v>32</v>
      </c>
      <c r="AY20" s="56" t="s">
        <v>570</v>
      </c>
      <c r="AZ20" s="56">
        <v>14</v>
      </c>
      <c r="BA20" s="60"/>
    </row>
    <row r="21" spans="1:53">
      <c r="A21" t="s">
        <v>265</v>
      </c>
      <c r="B21" t="s">
        <v>410</v>
      </c>
      <c r="C21" t="s">
        <v>425</v>
      </c>
      <c r="E21" t="s">
        <v>373</v>
      </c>
      <c r="I21" t="s">
        <v>277</v>
      </c>
      <c r="J21" t="s">
        <v>228</v>
      </c>
      <c r="K21" s="12">
        <v>9.4774136403897258E-2</v>
      </c>
      <c r="L21" s="12">
        <v>3.8086802480070861E-2</v>
      </c>
      <c r="M21" s="12">
        <v>0.20017714791851196</v>
      </c>
      <c r="N21" s="12">
        <v>0.49335695305580157</v>
      </c>
      <c r="O21" s="12">
        <v>0.15323294951284322</v>
      </c>
      <c r="P21" s="12">
        <v>2.0372010628875111E-2</v>
      </c>
      <c r="Q21" s="63">
        <v>2</v>
      </c>
      <c r="R21" s="60">
        <v>2</v>
      </c>
      <c r="S21" s="60">
        <v>5</v>
      </c>
      <c r="T21" s="60">
        <v>5</v>
      </c>
      <c r="U21" s="60">
        <v>8</v>
      </c>
      <c r="V21" s="60">
        <v>3</v>
      </c>
      <c r="AM21" t="s">
        <v>256</v>
      </c>
      <c r="AN21" t="s">
        <v>214</v>
      </c>
      <c r="AO21" s="12">
        <v>0.21033210332103322</v>
      </c>
      <c r="AP21" s="12">
        <v>9.5940959409594101E-2</v>
      </c>
      <c r="AQ21" s="12">
        <v>1.8450184501845018E-2</v>
      </c>
      <c r="AR21" s="12">
        <v>0.59409594095940954</v>
      </c>
      <c r="AS21" s="12">
        <v>0</v>
      </c>
      <c r="AT21" s="12">
        <v>8.1180811808118078E-2</v>
      </c>
      <c r="AU21" s="63">
        <v>4</v>
      </c>
      <c r="AV21" s="60">
        <v>14</v>
      </c>
      <c r="AW21" s="60">
        <v>48</v>
      </c>
      <c r="AX21" s="60">
        <v>24</v>
      </c>
      <c r="AY21" s="56" t="s">
        <v>570</v>
      </c>
      <c r="AZ21" s="56">
        <v>15</v>
      </c>
      <c r="BA21" s="60"/>
    </row>
    <row r="22" spans="1:53">
      <c r="A22" t="s">
        <v>267</v>
      </c>
      <c r="E22" t="s">
        <v>375</v>
      </c>
      <c r="I22" t="s">
        <v>347</v>
      </c>
      <c r="J22" t="s">
        <v>228</v>
      </c>
      <c r="K22" s="12">
        <v>9.6982758620689658E-3</v>
      </c>
      <c r="L22" s="12">
        <v>4.8491379310344829E-3</v>
      </c>
      <c r="M22" s="12">
        <v>0.20366379310344829</v>
      </c>
      <c r="N22" s="12">
        <v>0.50646551724137934</v>
      </c>
      <c r="O22" s="12">
        <v>0.26346982758620691</v>
      </c>
      <c r="P22" s="12">
        <v>1.1853448275862068E-2</v>
      </c>
      <c r="Q22" s="63">
        <v>9</v>
      </c>
      <c r="R22" s="60">
        <v>8</v>
      </c>
      <c r="S22" s="60">
        <v>4</v>
      </c>
      <c r="T22" s="60">
        <v>3</v>
      </c>
      <c r="U22" s="60">
        <v>2</v>
      </c>
      <c r="V22" s="60">
        <v>4</v>
      </c>
      <c r="AM22" t="s">
        <v>290</v>
      </c>
      <c r="AN22" t="s">
        <v>214</v>
      </c>
      <c r="AO22" s="12">
        <v>4.7619047619047616E-2</v>
      </c>
      <c r="AP22" s="12">
        <v>9.5238095238095233E-2</v>
      </c>
      <c r="AQ22" s="12">
        <v>0.22222222222222221</v>
      </c>
      <c r="AR22" s="12">
        <v>0.55555555555555558</v>
      </c>
      <c r="AS22" s="12">
        <v>0</v>
      </c>
      <c r="AT22" s="12">
        <v>7.9365079365079361E-2</v>
      </c>
      <c r="AU22" s="63">
        <v>43</v>
      </c>
      <c r="AV22" s="60">
        <v>15</v>
      </c>
      <c r="AW22" s="60">
        <v>22</v>
      </c>
      <c r="AX22" s="60">
        <v>29</v>
      </c>
      <c r="AY22" s="56" t="s">
        <v>570</v>
      </c>
      <c r="AZ22" s="56">
        <v>16</v>
      </c>
      <c r="BA22" s="60"/>
    </row>
    <row r="23" spans="1:53">
      <c r="A23" t="s">
        <v>269</v>
      </c>
      <c r="E23" t="s">
        <v>388</v>
      </c>
      <c r="I23" t="s">
        <v>367</v>
      </c>
      <c r="J23" t="s">
        <v>228</v>
      </c>
      <c r="K23" s="12">
        <v>5.898681471200555E-2</v>
      </c>
      <c r="L23" s="12">
        <v>2.7758501040943788E-2</v>
      </c>
      <c r="M23" s="12">
        <v>0.35947258848022207</v>
      </c>
      <c r="N23" s="12">
        <v>0.40943789035392086</v>
      </c>
      <c r="O23" s="12">
        <v>0.13393476752255379</v>
      </c>
      <c r="P23" s="12">
        <v>1.0409437890353921E-2</v>
      </c>
      <c r="Q23" s="63">
        <v>3</v>
      </c>
      <c r="R23" s="60">
        <v>4</v>
      </c>
      <c r="S23" s="60">
        <v>2</v>
      </c>
      <c r="T23" s="60">
        <v>9</v>
      </c>
      <c r="U23" s="60">
        <v>10</v>
      </c>
      <c r="V23" s="60">
        <v>5</v>
      </c>
      <c r="AM23" t="s">
        <v>351</v>
      </c>
      <c r="AN23" t="s">
        <v>214</v>
      </c>
      <c r="AO23" s="12">
        <v>0.12244897959183673</v>
      </c>
      <c r="AP23" s="12">
        <v>2.0408163265306121E-2</v>
      </c>
      <c r="AQ23" s="12">
        <v>0.27210884353741499</v>
      </c>
      <c r="AR23" s="12">
        <v>0.51020408163265307</v>
      </c>
      <c r="AS23" s="12">
        <v>0</v>
      </c>
      <c r="AT23" s="12">
        <v>7.4829931972789115E-2</v>
      </c>
      <c r="AU23" s="63">
        <v>20</v>
      </c>
      <c r="AV23" s="60">
        <v>44</v>
      </c>
      <c r="AW23" s="60">
        <v>14</v>
      </c>
      <c r="AX23" s="60">
        <v>41</v>
      </c>
      <c r="AY23" s="56" t="s">
        <v>570</v>
      </c>
      <c r="AZ23" s="56">
        <v>17</v>
      </c>
      <c r="BA23" s="60"/>
    </row>
    <row r="24" spans="1:53">
      <c r="A24" t="s">
        <v>275</v>
      </c>
      <c r="E24" t="s">
        <v>396</v>
      </c>
      <c r="I24" t="s">
        <v>384</v>
      </c>
      <c r="J24" t="s">
        <v>228</v>
      </c>
      <c r="K24" s="12">
        <v>1.2744265080713678E-2</v>
      </c>
      <c r="L24" s="12">
        <v>1.6992353440951572E-3</v>
      </c>
      <c r="M24" s="12">
        <v>0.18861512319456245</v>
      </c>
      <c r="N24" s="12">
        <v>0.57858963466440105</v>
      </c>
      <c r="O24" s="12">
        <v>0.21155480033984708</v>
      </c>
      <c r="P24" s="12">
        <v>6.7969413763806288E-3</v>
      </c>
      <c r="Q24" s="63">
        <v>8</v>
      </c>
      <c r="R24" s="60">
        <v>10</v>
      </c>
      <c r="S24" s="60">
        <v>6</v>
      </c>
      <c r="T24" s="60">
        <v>1</v>
      </c>
      <c r="U24" s="60">
        <v>4</v>
      </c>
      <c r="V24" s="60">
        <v>6</v>
      </c>
      <c r="AM24" t="s">
        <v>353</v>
      </c>
      <c r="AN24" t="s">
        <v>214</v>
      </c>
      <c r="AO24" s="12">
        <v>0.14925373134328357</v>
      </c>
      <c r="AP24" s="12">
        <v>8.5820895522388058E-2</v>
      </c>
      <c r="AQ24" s="12">
        <v>0.26492537313432835</v>
      </c>
      <c r="AR24" s="12">
        <v>0.42910447761194032</v>
      </c>
      <c r="AS24" s="12">
        <v>0</v>
      </c>
      <c r="AT24" s="12">
        <v>7.0895522388059698E-2</v>
      </c>
      <c r="AU24" s="63">
        <v>14</v>
      </c>
      <c r="AV24" s="60">
        <v>16</v>
      </c>
      <c r="AW24" s="60">
        <v>16</v>
      </c>
      <c r="AX24" s="60">
        <v>50</v>
      </c>
      <c r="AY24" s="56" t="s">
        <v>570</v>
      </c>
      <c r="AZ24" s="56">
        <v>18</v>
      </c>
      <c r="BA24" s="60"/>
    </row>
    <row r="25" spans="1:53">
      <c r="A25" t="s">
        <v>288</v>
      </c>
      <c r="E25" t="s">
        <v>426</v>
      </c>
      <c r="I25" t="s">
        <v>417</v>
      </c>
      <c r="J25" t="s">
        <v>228</v>
      </c>
      <c r="K25" s="12">
        <v>4.2553191489361701E-2</v>
      </c>
      <c r="L25" s="12">
        <v>1.6170212765957447E-2</v>
      </c>
      <c r="M25" s="12">
        <v>0.18127659574468086</v>
      </c>
      <c r="N25" s="12">
        <v>0.56680851063829785</v>
      </c>
      <c r="O25" s="12">
        <v>0.18808510638297873</v>
      </c>
      <c r="P25" s="12">
        <v>5.106382978723404E-3</v>
      </c>
      <c r="Q25" s="63">
        <v>6</v>
      </c>
      <c r="R25" s="60">
        <v>7</v>
      </c>
      <c r="S25" s="60">
        <v>7</v>
      </c>
      <c r="T25" s="60">
        <v>2</v>
      </c>
      <c r="U25" s="60">
        <v>5</v>
      </c>
      <c r="V25" s="60">
        <v>7</v>
      </c>
      <c r="AM25" t="s">
        <v>386</v>
      </c>
      <c r="AN25" t="s">
        <v>214</v>
      </c>
      <c r="AO25" s="12">
        <v>2.717391304347826E-2</v>
      </c>
      <c r="AP25" s="12">
        <v>0.15217391304347827</v>
      </c>
      <c r="AQ25" s="12">
        <v>0.20108695652173914</v>
      </c>
      <c r="AR25" s="12">
        <v>0.54891304347826086</v>
      </c>
      <c r="AS25" s="12">
        <v>0</v>
      </c>
      <c r="AT25" s="12">
        <v>7.0652173913043473E-2</v>
      </c>
      <c r="AU25" s="63">
        <v>49</v>
      </c>
      <c r="AV25" s="60">
        <v>6</v>
      </c>
      <c r="AW25" s="60">
        <v>27</v>
      </c>
      <c r="AX25" s="60">
        <v>31</v>
      </c>
      <c r="AY25" s="56" t="s">
        <v>570</v>
      </c>
      <c r="AZ25" s="56">
        <v>19</v>
      </c>
      <c r="BA25" s="60"/>
    </row>
    <row r="26" spans="1:53">
      <c r="A26" t="s">
        <v>290</v>
      </c>
      <c r="I26" t="s">
        <v>238</v>
      </c>
      <c r="J26" t="s">
        <v>228</v>
      </c>
      <c r="K26" s="12">
        <v>4.3062200956937802E-2</v>
      </c>
      <c r="L26" s="12">
        <v>2.7910685805422646E-2</v>
      </c>
      <c r="M26" s="12">
        <v>0.29744816586921852</v>
      </c>
      <c r="N26" s="12">
        <v>0.44497607655502391</v>
      </c>
      <c r="O26" s="12">
        <v>0.18181818181818182</v>
      </c>
      <c r="P26" s="12">
        <v>4.7846889952153108E-3</v>
      </c>
      <c r="Q26" s="63">
        <v>5</v>
      </c>
      <c r="R26" s="60">
        <v>3</v>
      </c>
      <c r="S26" s="60">
        <v>3</v>
      </c>
      <c r="T26" s="60">
        <v>6</v>
      </c>
      <c r="U26" s="60">
        <v>6</v>
      </c>
      <c r="V26" s="60">
        <v>8</v>
      </c>
      <c r="AM26" t="s">
        <v>220</v>
      </c>
      <c r="AN26" t="s">
        <v>214</v>
      </c>
      <c r="AO26" s="12">
        <v>0.19957081545064378</v>
      </c>
      <c r="AP26" s="12">
        <v>0.10944206008583691</v>
      </c>
      <c r="AQ26" s="12">
        <v>3.2188841201716736E-2</v>
      </c>
      <c r="AR26" s="12">
        <v>0.59442060085836912</v>
      </c>
      <c r="AS26" s="12">
        <v>0</v>
      </c>
      <c r="AT26" s="12">
        <v>6.4377682403433473E-2</v>
      </c>
      <c r="AU26" s="63">
        <v>6</v>
      </c>
      <c r="AV26" s="60">
        <v>9</v>
      </c>
      <c r="AW26" s="60">
        <v>45</v>
      </c>
      <c r="AX26" s="60">
        <v>23</v>
      </c>
      <c r="AY26" s="56" t="s">
        <v>570</v>
      </c>
      <c r="AZ26" s="56">
        <v>20</v>
      </c>
      <c r="BA26" s="60"/>
    </row>
    <row r="27" spans="1:53">
      <c r="A27" t="s">
        <v>292</v>
      </c>
      <c r="I27" t="s">
        <v>305</v>
      </c>
      <c r="J27" t="s">
        <v>228</v>
      </c>
      <c r="K27" s="12">
        <v>2.0465772759350742E-2</v>
      </c>
      <c r="L27" s="12">
        <v>1.6937191249117856E-2</v>
      </c>
      <c r="M27" s="12">
        <v>0.37544107268877913</v>
      </c>
      <c r="N27" s="12">
        <v>0.41354975299929431</v>
      </c>
      <c r="O27" s="12">
        <v>0.17007762879322513</v>
      </c>
      <c r="P27" s="12">
        <v>3.5285815102328866E-3</v>
      </c>
      <c r="Q27" s="63">
        <v>7</v>
      </c>
      <c r="R27" s="60">
        <v>6</v>
      </c>
      <c r="S27" s="60">
        <v>1</v>
      </c>
      <c r="T27" s="60">
        <v>7</v>
      </c>
      <c r="U27" s="60">
        <v>7</v>
      </c>
      <c r="V27" s="60">
        <v>9</v>
      </c>
      <c r="AM27" t="s">
        <v>355</v>
      </c>
      <c r="AN27" t="s">
        <v>214</v>
      </c>
      <c r="AO27" s="12">
        <v>7.4681238615664849E-2</v>
      </c>
      <c r="AP27" s="12">
        <v>0.22768670309653916</v>
      </c>
      <c r="AQ27" s="12">
        <v>5.6466302367941715E-2</v>
      </c>
      <c r="AR27" s="12">
        <v>0.58105646630236796</v>
      </c>
      <c r="AS27" s="12">
        <v>0</v>
      </c>
      <c r="AT27" s="12">
        <v>6.0109289617486336E-2</v>
      </c>
      <c r="AU27" s="63">
        <v>31</v>
      </c>
      <c r="AV27" s="60">
        <v>2</v>
      </c>
      <c r="AW27" s="60">
        <v>41</v>
      </c>
      <c r="AX27" s="60">
        <v>25</v>
      </c>
      <c r="AY27" s="56" t="s">
        <v>570</v>
      </c>
      <c r="AZ27" s="56">
        <v>21</v>
      </c>
      <c r="BA27" s="60"/>
    </row>
    <row r="28" spans="1:53">
      <c r="A28" t="s">
        <v>295</v>
      </c>
      <c r="I28" t="s">
        <v>348</v>
      </c>
      <c r="J28" t="s">
        <v>228</v>
      </c>
      <c r="K28" s="12">
        <v>5.0228310502283102E-2</v>
      </c>
      <c r="L28" s="12">
        <v>1.8264840182648401E-2</v>
      </c>
      <c r="M28" s="12">
        <v>0.16986301369863013</v>
      </c>
      <c r="N28" s="12">
        <v>0.49954337899543377</v>
      </c>
      <c r="O28" s="12">
        <v>0.26027397260273971</v>
      </c>
      <c r="P28" s="12">
        <v>1.8264840182648401E-3</v>
      </c>
      <c r="Q28" s="63">
        <v>4</v>
      </c>
      <c r="R28" s="60">
        <v>5</v>
      </c>
      <c r="S28" s="60">
        <v>9</v>
      </c>
      <c r="T28" s="60">
        <v>4</v>
      </c>
      <c r="U28" s="60">
        <v>3</v>
      </c>
      <c r="V28" s="60">
        <v>10</v>
      </c>
      <c r="AM28" t="s">
        <v>402</v>
      </c>
      <c r="AN28" t="s">
        <v>214</v>
      </c>
      <c r="AO28" s="12">
        <v>6.4439140811455853E-2</v>
      </c>
      <c r="AP28" s="12">
        <v>4.7732696897374704E-3</v>
      </c>
      <c r="AQ28" s="12">
        <v>4.7732696897374704E-3</v>
      </c>
      <c r="AR28" s="12">
        <v>0.86634844868735084</v>
      </c>
      <c r="AS28" s="12">
        <v>0</v>
      </c>
      <c r="AT28" s="12">
        <v>5.9665871121718374E-2</v>
      </c>
      <c r="AU28" s="63">
        <v>36</v>
      </c>
      <c r="AV28" s="60">
        <v>52</v>
      </c>
      <c r="AW28" s="60">
        <v>49</v>
      </c>
      <c r="AX28" s="60">
        <v>3</v>
      </c>
      <c r="AY28" s="56" t="s">
        <v>570</v>
      </c>
      <c r="AZ28" s="56">
        <v>22</v>
      </c>
      <c r="BA28" s="60"/>
    </row>
    <row r="29" spans="1:53">
      <c r="A29" t="s">
        <v>297</v>
      </c>
      <c r="I29" t="s">
        <v>406</v>
      </c>
      <c r="J29" t="s">
        <v>257</v>
      </c>
      <c r="K29" s="12">
        <v>5.5378061767838126E-2</v>
      </c>
      <c r="L29" s="12">
        <v>3.5143769968051117E-2</v>
      </c>
      <c r="M29" s="12">
        <v>0.27689030883919064</v>
      </c>
      <c r="N29" s="12">
        <v>0.49041533546325877</v>
      </c>
      <c r="O29" s="12">
        <v>0.11448349307774228</v>
      </c>
      <c r="P29" s="12">
        <v>2.7689030883919063E-2</v>
      </c>
      <c r="Q29" s="63">
        <v>2</v>
      </c>
      <c r="R29" s="60">
        <v>2</v>
      </c>
      <c r="S29" s="60">
        <v>2</v>
      </c>
      <c r="T29" s="60">
        <v>4</v>
      </c>
      <c r="U29" s="60">
        <v>4</v>
      </c>
      <c r="V29" s="60">
        <v>1</v>
      </c>
      <c r="AM29" t="s">
        <v>215</v>
      </c>
      <c r="AN29" t="s">
        <v>214</v>
      </c>
      <c r="AO29" s="12">
        <v>0.10878661087866109</v>
      </c>
      <c r="AP29" s="12">
        <v>5.4393305439330547E-2</v>
      </c>
      <c r="AQ29" s="12">
        <v>0.36401673640167365</v>
      </c>
      <c r="AR29" s="12">
        <v>0.41841004184100417</v>
      </c>
      <c r="AS29" s="12">
        <v>0</v>
      </c>
      <c r="AT29" s="12">
        <v>5.4393305439330547E-2</v>
      </c>
      <c r="AU29" s="63">
        <v>22</v>
      </c>
      <c r="AV29" s="60">
        <v>24</v>
      </c>
      <c r="AW29" s="60">
        <v>6</v>
      </c>
      <c r="AX29" s="60">
        <v>51</v>
      </c>
      <c r="AY29" s="56" t="s">
        <v>570</v>
      </c>
      <c r="AZ29" s="56">
        <v>23</v>
      </c>
      <c r="BA29" s="60"/>
    </row>
    <row r="30" spans="1:53">
      <c r="A30" t="s">
        <v>301</v>
      </c>
      <c r="I30" t="s">
        <v>258</v>
      </c>
      <c r="J30" t="s">
        <v>257</v>
      </c>
      <c r="K30" s="12">
        <v>6.0570071258907364E-2</v>
      </c>
      <c r="L30" s="12">
        <v>1.9002375296912115E-2</v>
      </c>
      <c r="M30" s="12">
        <v>0.37054631828978624</v>
      </c>
      <c r="N30" s="12">
        <v>0.45605700712589076</v>
      </c>
      <c r="O30" s="12">
        <v>8.6698337292161518E-2</v>
      </c>
      <c r="P30" s="12">
        <v>7.1258907363420431E-3</v>
      </c>
      <c r="Q30" s="63">
        <v>1</v>
      </c>
      <c r="R30" s="60">
        <v>3</v>
      </c>
      <c r="S30" s="60">
        <v>1</v>
      </c>
      <c r="T30" s="60">
        <v>5</v>
      </c>
      <c r="U30" s="60">
        <v>5</v>
      </c>
      <c r="V30" s="60">
        <v>2</v>
      </c>
      <c r="AM30" t="s">
        <v>390</v>
      </c>
      <c r="AN30" t="s">
        <v>214</v>
      </c>
      <c r="AO30" s="12">
        <v>7.5630252100840331E-2</v>
      </c>
      <c r="AP30" s="12">
        <v>5.0420168067226892E-2</v>
      </c>
      <c r="AQ30" s="12">
        <v>0.32212885154061627</v>
      </c>
      <c r="AR30" s="12">
        <v>0.49859943977591037</v>
      </c>
      <c r="AS30" s="12">
        <v>0</v>
      </c>
      <c r="AT30" s="12">
        <v>5.3221288515406161E-2</v>
      </c>
      <c r="AU30" s="63">
        <v>30</v>
      </c>
      <c r="AV30" s="60">
        <v>29</v>
      </c>
      <c r="AW30" s="60">
        <v>10</v>
      </c>
      <c r="AX30" s="60">
        <v>43</v>
      </c>
      <c r="AY30" s="56" t="s">
        <v>570</v>
      </c>
      <c r="AZ30" s="56">
        <v>24</v>
      </c>
      <c r="BA30" s="60"/>
    </row>
    <row r="31" spans="1:53">
      <c r="A31" t="s">
        <v>303</v>
      </c>
      <c r="I31" t="s">
        <v>260</v>
      </c>
      <c r="J31" t="s">
        <v>257</v>
      </c>
      <c r="K31" s="12">
        <v>1.5069967707212056E-2</v>
      </c>
      <c r="L31" s="12">
        <v>5.5974165769644778E-2</v>
      </c>
      <c r="M31" s="12">
        <v>0.17007534983853606</v>
      </c>
      <c r="N31" s="12">
        <v>0.57804090419806242</v>
      </c>
      <c r="O31" s="12">
        <v>0.1743810548977395</v>
      </c>
      <c r="P31" s="12">
        <v>6.4585575888051671E-3</v>
      </c>
      <c r="Q31" s="63">
        <v>4</v>
      </c>
      <c r="R31" s="60">
        <v>1</v>
      </c>
      <c r="S31" s="60">
        <v>3</v>
      </c>
      <c r="T31" s="60">
        <v>3</v>
      </c>
      <c r="U31" s="60">
        <v>3</v>
      </c>
      <c r="V31" s="60">
        <v>3</v>
      </c>
      <c r="AM31" t="s">
        <v>423</v>
      </c>
      <c r="AN31" t="s">
        <v>214</v>
      </c>
      <c r="AO31" s="12">
        <v>0.16507936507936508</v>
      </c>
      <c r="AP31" s="12">
        <v>4.7619047619047616E-2</v>
      </c>
      <c r="AQ31" s="12">
        <v>0.28888888888888886</v>
      </c>
      <c r="AR31" s="12">
        <v>0.44761904761904764</v>
      </c>
      <c r="AS31" s="12">
        <v>0</v>
      </c>
      <c r="AT31" s="12">
        <v>5.0793650793650794E-2</v>
      </c>
      <c r="AU31" s="63">
        <v>11</v>
      </c>
      <c r="AV31" s="60">
        <v>30</v>
      </c>
      <c r="AW31" s="60">
        <v>12</v>
      </c>
      <c r="AX31" s="60">
        <v>48</v>
      </c>
      <c r="AY31" s="56" t="s">
        <v>570</v>
      </c>
      <c r="AZ31" s="56">
        <v>25</v>
      </c>
      <c r="BA31" s="60"/>
    </row>
    <row r="32" spans="1:53">
      <c r="A32" t="s">
        <v>307</v>
      </c>
      <c r="I32" t="s">
        <v>429</v>
      </c>
      <c r="J32" t="s">
        <v>257</v>
      </c>
      <c r="K32" s="12">
        <v>3.7348272642390291E-3</v>
      </c>
      <c r="L32" s="12">
        <v>0</v>
      </c>
      <c r="M32" s="12">
        <v>0</v>
      </c>
      <c r="N32" s="12">
        <v>0.74789915966386555</v>
      </c>
      <c r="O32" s="12">
        <v>0.24649859943977592</v>
      </c>
      <c r="P32" s="12">
        <v>1.8674136321195146E-3</v>
      </c>
      <c r="Q32" s="63">
        <v>5</v>
      </c>
      <c r="R32" s="60">
        <v>5</v>
      </c>
      <c r="S32" s="60">
        <v>5</v>
      </c>
      <c r="T32" s="60">
        <v>2</v>
      </c>
      <c r="U32" s="60">
        <v>1</v>
      </c>
      <c r="V32" s="60">
        <v>4</v>
      </c>
      <c r="AM32" t="s">
        <v>365</v>
      </c>
      <c r="AN32" t="s">
        <v>214</v>
      </c>
      <c r="AO32" s="12">
        <v>2.0872865275142316E-2</v>
      </c>
      <c r="AP32" s="12">
        <v>7.5901328273244783E-3</v>
      </c>
      <c r="AQ32" s="12">
        <v>0.47438330170777987</v>
      </c>
      <c r="AR32" s="12">
        <v>0.44781783681214421</v>
      </c>
      <c r="AS32" s="12">
        <v>0</v>
      </c>
      <c r="AT32" s="12">
        <v>4.9335863377609111E-2</v>
      </c>
      <c r="AU32" s="63">
        <v>50</v>
      </c>
      <c r="AV32" s="60">
        <v>50</v>
      </c>
      <c r="AW32" s="60">
        <v>2</v>
      </c>
      <c r="AX32" s="60">
        <v>47</v>
      </c>
      <c r="AY32" s="56" t="s">
        <v>570</v>
      </c>
      <c r="AZ32" s="56">
        <v>26</v>
      </c>
      <c r="BA32" s="60"/>
    </row>
    <row r="33" spans="1:53">
      <c r="A33" t="s">
        <v>315</v>
      </c>
      <c r="I33" t="s">
        <v>279</v>
      </c>
      <c r="J33" t="s">
        <v>257</v>
      </c>
      <c r="K33" s="12">
        <v>2.2673031026252982E-2</v>
      </c>
      <c r="L33" s="12">
        <v>5.9665871121718375E-3</v>
      </c>
      <c r="M33" s="12">
        <v>1.5513126491646777E-2</v>
      </c>
      <c r="N33" s="12">
        <v>0.77923627684964203</v>
      </c>
      <c r="O33" s="12">
        <v>0.1766109785202864</v>
      </c>
      <c r="P33" s="12">
        <v>0</v>
      </c>
      <c r="Q33" s="63">
        <v>3</v>
      </c>
      <c r="R33" s="60">
        <v>4</v>
      </c>
      <c r="S33" s="60">
        <v>4</v>
      </c>
      <c r="T33" s="60">
        <v>1</v>
      </c>
      <c r="U33" s="60">
        <v>2</v>
      </c>
      <c r="V33" s="60">
        <v>5</v>
      </c>
      <c r="AM33" t="s">
        <v>269</v>
      </c>
      <c r="AN33" t="s">
        <v>214</v>
      </c>
      <c r="AO33" s="12">
        <v>0.14204545454545456</v>
      </c>
      <c r="AP33" s="12">
        <v>5.113636363636364E-2</v>
      </c>
      <c r="AQ33" s="12">
        <v>0.13068181818181818</v>
      </c>
      <c r="AR33" s="12">
        <v>0.62784090909090906</v>
      </c>
      <c r="AS33" s="12">
        <v>0</v>
      </c>
      <c r="AT33" s="12">
        <v>4.8295454545454544E-2</v>
      </c>
      <c r="AU33" s="63">
        <v>16</v>
      </c>
      <c r="AV33" s="60">
        <v>27</v>
      </c>
      <c r="AW33" s="60">
        <v>33</v>
      </c>
      <c r="AX33" s="60">
        <v>13</v>
      </c>
      <c r="AY33" s="56" t="s">
        <v>570</v>
      </c>
      <c r="AZ33" s="56">
        <v>27</v>
      </c>
      <c r="BA33" s="60"/>
    </row>
    <row r="34" spans="1:53">
      <c r="A34" t="s">
        <v>316</v>
      </c>
      <c r="I34" t="s">
        <v>267</v>
      </c>
      <c r="J34" t="s">
        <v>214</v>
      </c>
      <c r="K34" s="12" t="e">
        <v>#DIV/0!</v>
      </c>
      <c r="L34" s="12" t="e">
        <v>#DIV/0!</v>
      </c>
      <c r="M34" s="12" t="e">
        <v>#DIV/0!</v>
      </c>
      <c r="N34" s="12" t="e">
        <v>#DIV/0!</v>
      </c>
      <c r="O34" s="12" t="e">
        <v>#DIV/0!</v>
      </c>
      <c r="P34" s="12" t="e">
        <v>#DIV/0!</v>
      </c>
      <c r="Q34" s="56" t="s">
        <v>570</v>
      </c>
      <c r="R34" s="56" t="s">
        <v>570</v>
      </c>
      <c r="S34" s="56" t="s">
        <v>570</v>
      </c>
      <c r="T34" s="56" t="s">
        <v>570</v>
      </c>
      <c r="U34" s="56" t="s">
        <v>570</v>
      </c>
      <c r="V34" s="56" t="s">
        <v>570</v>
      </c>
      <c r="AM34" t="s">
        <v>275</v>
      </c>
      <c r="AN34" t="s">
        <v>214</v>
      </c>
      <c r="AO34" s="12">
        <v>0.14285714285714285</v>
      </c>
      <c r="AP34" s="12">
        <v>7.7601410934744264E-2</v>
      </c>
      <c r="AQ34" s="12">
        <v>0.1128747795414462</v>
      </c>
      <c r="AR34" s="12">
        <v>0.62081128747795411</v>
      </c>
      <c r="AS34" s="12">
        <v>0</v>
      </c>
      <c r="AT34" s="12">
        <v>4.585537918871252E-2</v>
      </c>
      <c r="AU34" s="63">
        <v>15</v>
      </c>
      <c r="AV34" s="60">
        <v>18</v>
      </c>
      <c r="AW34" s="60">
        <v>38</v>
      </c>
      <c r="AX34" s="60">
        <v>15</v>
      </c>
      <c r="AY34" s="56" t="s">
        <v>570</v>
      </c>
      <c r="AZ34" s="56">
        <v>28</v>
      </c>
      <c r="BA34" s="60"/>
    </row>
    <row r="35" spans="1:53">
      <c r="A35" t="s">
        <v>324</v>
      </c>
      <c r="I35" t="s">
        <v>398</v>
      </c>
      <c r="J35" t="s">
        <v>214</v>
      </c>
      <c r="K35" s="12" t="e">
        <v>#DIV/0!</v>
      </c>
      <c r="L35" s="12" t="e">
        <v>#DIV/0!</v>
      </c>
      <c r="M35" s="12" t="e">
        <v>#DIV/0!</v>
      </c>
      <c r="N35" s="12" t="e">
        <v>#DIV/0!</v>
      </c>
      <c r="O35" s="12" t="e">
        <v>#DIV/0!</v>
      </c>
      <c r="P35" s="12" t="e">
        <v>#DIV/0!</v>
      </c>
      <c r="Q35" s="56" t="s">
        <v>570</v>
      </c>
      <c r="R35" s="56" t="s">
        <v>570</v>
      </c>
      <c r="S35" s="56" t="s">
        <v>570</v>
      </c>
      <c r="T35" s="56" t="s">
        <v>570</v>
      </c>
      <c r="U35" s="56" t="s">
        <v>570</v>
      </c>
      <c r="V35" s="56" t="s">
        <v>570</v>
      </c>
      <c r="AM35" t="s">
        <v>400</v>
      </c>
      <c r="AN35" t="s">
        <v>214</v>
      </c>
      <c r="AO35" s="12">
        <v>8.4269662921348312E-2</v>
      </c>
      <c r="AP35" s="12">
        <v>5.6179775280898875E-2</v>
      </c>
      <c r="AQ35" s="12">
        <v>5.0561797752808987E-2</v>
      </c>
      <c r="AR35" s="12">
        <v>0.7640449438202247</v>
      </c>
      <c r="AS35" s="12">
        <v>0</v>
      </c>
      <c r="AT35" s="12">
        <v>4.49438202247191E-2</v>
      </c>
      <c r="AU35" s="63">
        <v>28</v>
      </c>
      <c r="AV35" s="60">
        <v>22</v>
      </c>
      <c r="AW35" s="60">
        <v>42</v>
      </c>
      <c r="AX35" s="60">
        <v>4</v>
      </c>
      <c r="AY35" s="56" t="s">
        <v>570</v>
      </c>
      <c r="AZ35" s="56">
        <v>29</v>
      </c>
      <c r="BA35" s="60"/>
    </row>
    <row r="36" spans="1:53">
      <c r="A36" t="s">
        <v>330</v>
      </c>
      <c r="I36" t="s">
        <v>421</v>
      </c>
      <c r="J36" t="s">
        <v>214</v>
      </c>
      <c r="K36" s="12" t="e">
        <v>#DIV/0!</v>
      </c>
      <c r="L36" s="12" t="e">
        <v>#DIV/0!</v>
      </c>
      <c r="M36" s="12" t="e">
        <v>#DIV/0!</v>
      </c>
      <c r="N36" s="12" t="e">
        <v>#DIV/0!</v>
      </c>
      <c r="O36" s="12" t="e">
        <v>#DIV/0!</v>
      </c>
      <c r="P36" s="12" t="e">
        <v>#DIV/0!</v>
      </c>
      <c r="Q36" s="56" t="s">
        <v>570</v>
      </c>
      <c r="R36" s="56" t="s">
        <v>570</v>
      </c>
      <c r="S36" s="56" t="s">
        <v>570</v>
      </c>
      <c r="T36" s="56" t="s">
        <v>570</v>
      </c>
      <c r="U36" s="56" t="s">
        <v>570</v>
      </c>
      <c r="V36" s="56" t="s">
        <v>570</v>
      </c>
      <c r="AM36" t="s">
        <v>340</v>
      </c>
      <c r="AN36" t="s">
        <v>214</v>
      </c>
      <c r="AO36" s="12">
        <v>8.3941605839416053E-2</v>
      </c>
      <c r="AP36" s="12">
        <v>5.1094890510948905E-2</v>
      </c>
      <c r="AQ36" s="12">
        <v>0.21532846715328466</v>
      </c>
      <c r="AR36" s="12">
        <v>0.6058394160583942</v>
      </c>
      <c r="AS36" s="12">
        <v>0</v>
      </c>
      <c r="AT36" s="12">
        <v>4.3795620437956206E-2</v>
      </c>
      <c r="AU36" s="63">
        <v>29</v>
      </c>
      <c r="AV36" s="60">
        <v>28</v>
      </c>
      <c r="AW36" s="60">
        <v>25</v>
      </c>
      <c r="AX36" s="60">
        <v>21</v>
      </c>
      <c r="AY36" s="56" t="s">
        <v>570</v>
      </c>
      <c r="AZ36" s="56">
        <v>30</v>
      </c>
      <c r="BA36" s="60"/>
    </row>
    <row r="37" spans="1:53">
      <c r="A37" t="s">
        <v>332</v>
      </c>
      <c r="I37" t="s">
        <v>427</v>
      </c>
      <c r="J37" t="s">
        <v>214</v>
      </c>
      <c r="K37" s="12" t="e">
        <v>#DIV/0!</v>
      </c>
      <c r="L37" s="12" t="e">
        <v>#DIV/0!</v>
      </c>
      <c r="M37" s="12" t="e">
        <v>#DIV/0!</v>
      </c>
      <c r="N37" s="12" t="e">
        <v>#DIV/0!</v>
      </c>
      <c r="O37" s="12" t="e">
        <v>#DIV/0!</v>
      </c>
      <c r="P37" s="12" t="e">
        <v>#DIV/0!</v>
      </c>
      <c r="Q37" s="56" t="s">
        <v>570</v>
      </c>
      <c r="R37" s="56" t="s">
        <v>570</v>
      </c>
      <c r="S37" s="56" t="s">
        <v>570</v>
      </c>
      <c r="T37" s="56" t="s">
        <v>570</v>
      </c>
      <c r="U37" s="56" t="s">
        <v>570</v>
      </c>
      <c r="V37" s="56" t="s">
        <v>570</v>
      </c>
      <c r="AM37" t="s">
        <v>412</v>
      </c>
      <c r="AN37" t="s">
        <v>214</v>
      </c>
      <c r="AO37" s="12">
        <v>1.0401188707280832E-2</v>
      </c>
      <c r="AP37" s="12">
        <v>5.9435364041604752E-3</v>
      </c>
      <c r="AQ37" s="12">
        <v>0.39821693907875183</v>
      </c>
      <c r="AR37" s="12">
        <v>0.54234769687964335</v>
      </c>
      <c r="AS37" s="12">
        <v>0</v>
      </c>
      <c r="AT37" s="12">
        <v>4.3090638930163447E-2</v>
      </c>
      <c r="AU37" s="63">
        <v>53</v>
      </c>
      <c r="AV37" s="60">
        <v>51</v>
      </c>
      <c r="AW37" s="60">
        <v>4</v>
      </c>
      <c r="AX37" s="60">
        <v>34</v>
      </c>
      <c r="AY37" s="56" t="s">
        <v>570</v>
      </c>
      <c r="AZ37" s="56">
        <v>31</v>
      </c>
      <c r="BA37" s="60"/>
    </row>
    <row r="38" spans="1:53">
      <c r="A38" t="s">
        <v>337</v>
      </c>
      <c r="I38" t="s">
        <v>424</v>
      </c>
      <c r="J38" t="s">
        <v>214</v>
      </c>
      <c r="K38" s="12">
        <v>1.3084112149532711E-2</v>
      </c>
      <c r="L38" s="12">
        <v>9.9065420560747658E-2</v>
      </c>
      <c r="M38" s="12">
        <v>3.1775700934579439E-2</v>
      </c>
      <c r="N38" s="12">
        <v>0.69158878504672894</v>
      </c>
      <c r="O38">
        <v>0</v>
      </c>
      <c r="P38" s="12">
        <v>0.16448598130841122</v>
      </c>
      <c r="Q38" s="63">
        <v>52</v>
      </c>
      <c r="R38" s="60">
        <v>12</v>
      </c>
      <c r="S38" s="60">
        <v>46</v>
      </c>
      <c r="T38" s="60">
        <v>6</v>
      </c>
      <c r="U38" s="56" t="s">
        <v>570</v>
      </c>
      <c r="V38" s="56">
        <v>1</v>
      </c>
      <c r="AM38" t="s">
        <v>377</v>
      </c>
      <c r="AN38" t="s">
        <v>214</v>
      </c>
      <c r="AO38" s="12">
        <v>3.7181996086105673E-2</v>
      </c>
      <c r="AP38" s="12">
        <v>2.5440313111545987E-2</v>
      </c>
      <c r="AQ38" s="12">
        <v>0.21917808219178081</v>
      </c>
      <c r="AR38" s="12">
        <v>0.67514677103718201</v>
      </c>
      <c r="AS38" s="12">
        <v>0</v>
      </c>
      <c r="AT38" s="12">
        <v>4.3052837573385516E-2</v>
      </c>
      <c r="AU38" s="63">
        <v>47</v>
      </c>
      <c r="AV38" s="60">
        <v>43</v>
      </c>
      <c r="AW38" s="60">
        <v>23</v>
      </c>
      <c r="AX38" s="60">
        <v>9</v>
      </c>
      <c r="AY38" s="56" t="s">
        <v>570</v>
      </c>
      <c r="AZ38" s="56">
        <v>32</v>
      </c>
      <c r="BA38" s="60"/>
    </row>
    <row r="39" spans="1:53">
      <c r="A39" t="s">
        <v>340</v>
      </c>
      <c r="I39" t="s">
        <v>337</v>
      </c>
      <c r="J39" t="s">
        <v>214</v>
      </c>
      <c r="K39" s="12">
        <v>5.6833558863328824E-2</v>
      </c>
      <c r="L39" s="12">
        <v>0.11502029769959404</v>
      </c>
      <c r="M39" s="12">
        <v>0.12855209742895804</v>
      </c>
      <c r="N39" s="12">
        <v>0.53991880920162383</v>
      </c>
      <c r="O39" s="12">
        <v>0</v>
      </c>
      <c r="P39" s="12">
        <v>0.15967523680649526</v>
      </c>
      <c r="Q39" s="63">
        <v>39</v>
      </c>
      <c r="R39" s="60">
        <v>8</v>
      </c>
      <c r="S39" s="60">
        <v>34</v>
      </c>
      <c r="T39" s="60">
        <v>35</v>
      </c>
      <c r="U39" s="56" t="s">
        <v>570</v>
      </c>
      <c r="V39" s="56">
        <v>2</v>
      </c>
      <c r="AM39" t="s">
        <v>344</v>
      </c>
      <c r="AN39" t="s">
        <v>214</v>
      </c>
      <c r="AO39" s="12">
        <v>0.13069908814589665</v>
      </c>
      <c r="AP39" s="12">
        <v>7.9027355623100301E-2</v>
      </c>
      <c r="AQ39" s="12">
        <v>0.24772036474164133</v>
      </c>
      <c r="AR39" s="12">
        <v>0.5</v>
      </c>
      <c r="AS39" s="12">
        <v>0</v>
      </c>
      <c r="AT39" s="12">
        <v>4.2553191489361701E-2</v>
      </c>
      <c r="AU39" s="63">
        <v>19</v>
      </c>
      <c r="AV39" s="60">
        <v>17</v>
      </c>
      <c r="AW39" s="60">
        <v>18</v>
      </c>
      <c r="AX39" s="60">
        <v>42</v>
      </c>
      <c r="AY39" s="56" t="s">
        <v>570</v>
      </c>
      <c r="AZ39" s="56">
        <v>33</v>
      </c>
      <c r="BA39" s="60"/>
    </row>
    <row r="40" spans="1:53">
      <c r="A40" t="s">
        <v>344</v>
      </c>
      <c r="I40" t="s">
        <v>231</v>
      </c>
      <c r="J40" t="s">
        <v>214</v>
      </c>
      <c r="K40" s="12">
        <v>0.18468468468468469</v>
      </c>
      <c r="L40" s="12">
        <v>0.12912912912912913</v>
      </c>
      <c r="M40" s="12">
        <v>0.11711711711711711</v>
      </c>
      <c r="N40" s="12">
        <v>0.45945945945945948</v>
      </c>
      <c r="O40" s="12">
        <v>0</v>
      </c>
      <c r="P40" s="12">
        <v>0.10960960960960961</v>
      </c>
      <c r="Q40" s="63">
        <v>8</v>
      </c>
      <c r="R40" s="60">
        <v>7</v>
      </c>
      <c r="S40" s="60">
        <v>37</v>
      </c>
      <c r="T40" s="60">
        <v>46</v>
      </c>
      <c r="U40" s="56" t="s">
        <v>570</v>
      </c>
      <c r="V40" s="56">
        <v>3</v>
      </c>
      <c r="AM40" t="s">
        <v>297</v>
      </c>
      <c r="AN40" t="s">
        <v>214</v>
      </c>
      <c r="AO40" s="12">
        <v>1.3157894736842105E-2</v>
      </c>
      <c r="AP40" s="12">
        <v>0.15526315789473685</v>
      </c>
      <c r="AQ40" s="12">
        <v>0.14210526315789473</v>
      </c>
      <c r="AR40" s="12">
        <v>0.64736842105263159</v>
      </c>
      <c r="AS40" s="12">
        <v>0</v>
      </c>
      <c r="AT40" s="12">
        <v>4.2105263157894736E-2</v>
      </c>
      <c r="AU40" s="63">
        <v>51</v>
      </c>
      <c r="AV40" s="60">
        <v>5</v>
      </c>
      <c r="AW40" s="60">
        <v>31</v>
      </c>
      <c r="AX40" s="60">
        <v>11</v>
      </c>
      <c r="AY40" s="56" t="s">
        <v>570</v>
      </c>
      <c r="AZ40" s="56">
        <v>34</v>
      </c>
      <c r="BA40" s="60"/>
    </row>
    <row r="41" spans="1:53">
      <c r="A41" t="s">
        <v>346</v>
      </c>
      <c r="I41" t="s">
        <v>416</v>
      </c>
      <c r="J41" t="s">
        <v>214</v>
      </c>
      <c r="K41" s="12">
        <v>8.7431693989071038E-2</v>
      </c>
      <c r="L41" s="12">
        <v>0.24316939890710382</v>
      </c>
      <c r="M41" s="12">
        <v>0</v>
      </c>
      <c r="N41" s="12">
        <v>0.56830601092896171</v>
      </c>
      <c r="O41" s="12">
        <v>0</v>
      </c>
      <c r="P41" s="12">
        <v>0.10109289617486339</v>
      </c>
      <c r="Q41" s="63">
        <v>27</v>
      </c>
      <c r="R41" s="60">
        <v>1</v>
      </c>
      <c r="S41" s="60">
        <v>51</v>
      </c>
      <c r="T41" s="60">
        <v>26</v>
      </c>
      <c r="U41" s="56" t="s">
        <v>570</v>
      </c>
      <c r="V41" s="56">
        <v>4</v>
      </c>
      <c r="AM41" t="s">
        <v>332</v>
      </c>
      <c r="AN41" t="s">
        <v>214</v>
      </c>
      <c r="AO41" s="12">
        <v>5.0269299820466788E-2</v>
      </c>
      <c r="AP41" s="12">
        <v>1.4362657091561939E-2</v>
      </c>
      <c r="AQ41" s="12">
        <v>0.21005385996409337</v>
      </c>
      <c r="AR41" s="12">
        <v>0.6840215439856373</v>
      </c>
      <c r="AS41" s="12">
        <v>0</v>
      </c>
      <c r="AT41" s="12">
        <v>4.1292639138240578E-2</v>
      </c>
      <c r="AU41" s="63">
        <v>40</v>
      </c>
      <c r="AV41" s="60">
        <v>47</v>
      </c>
      <c r="AW41" s="60">
        <v>26</v>
      </c>
      <c r="AX41" s="60">
        <v>8</v>
      </c>
      <c r="AY41" s="56" t="s">
        <v>570</v>
      </c>
      <c r="AZ41" s="56">
        <v>35</v>
      </c>
      <c r="BA41" s="60"/>
    </row>
    <row r="42" spans="1:53">
      <c r="A42" t="s">
        <v>350</v>
      </c>
      <c r="I42" t="s">
        <v>346</v>
      </c>
      <c r="J42" t="s">
        <v>214</v>
      </c>
      <c r="K42" s="12">
        <v>6.1338289962825282E-2</v>
      </c>
      <c r="L42" s="12">
        <v>9.2936802973977699E-3</v>
      </c>
      <c r="M42" s="12">
        <v>0.21747211895910781</v>
      </c>
      <c r="N42" s="12">
        <v>0.61152416356877326</v>
      </c>
      <c r="O42" s="12">
        <v>0</v>
      </c>
      <c r="P42" s="12">
        <v>0.10037174721189591</v>
      </c>
      <c r="Q42" s="63">
        <v>37</v>
      </c>
      <c r="R42" s="60">
        <v>48</v>
      </c>
      <c r="S42" s="60">
        <v>24</v>
      </c>
      <c r="T42" s="60">
        <v>19</v>
      </c>
      <c r="U42" s="56" t="s">
        <v>570</v>
      </c>
      <c r="V42" s="56">
        <v>5</v>
      </c>
      <c r="AM42" t="s">
        <v>292</v>
      </c>
      <c r="AN42" t="s">
        <v>214</v>
      </c>
      <c r="AO42" s="12">
        <v>0.13174946004319654</v>
      </c>
      <c r="AP42" s="12">
        <v>2.591792656587473E-2</v>
      </c>
      <c r="AQ42" s="12">
        <v>0.43196544276457882</v>
      </c>
      <c r="AR42" s="12">
        <v>0.36933045356371491</v>
      </c>
      <c r="AS42" s="12">
        <v>0</v>
      </c>
      <c r="AT42" s="12">
        <v>4.1036717062634988E-2</v>
      </c>
      <c r="AU42" s="63">
        <v>18</v>
      </c>
      <c r="AV42" s="60">
        <v>41</v>
      </c>
      <c r="AW42" s="60">
        <v>3</v>
      </c>
      <c r="AX42" s="60">
        <v>52</v>
      </c>
      <c r="AY42" s="56" t="s">
        <v>570</v>
      </c>
      <c r="AZ42" s="56">
        <v>36</v>
      </c>
      <c r="BA42" s="60"/>
    </row>
    <row r="43" spans="1:53">
      <c r="A43" t="s">
        <v>351</v>
      </c>
      <c r="I43" t="s">
        <v>224</v>
      </c>
      <c r="J43" t="s">
        <v>214</v>
      </c>
      <c r="K43" s="12">
        <v>6.4638783269961975E-2</v>
      </c>
      <c r="L43" s="12">
        <v>2.8517110266159697E-2</v>
      </c>
      <c r="M43" s="12">
        <v>0.38022813688212925</v>
      </c>
      <c r="N43" s="12">
        <v>0.42965779467680609</v>
      </c>
      <c r="O43" s="12">
        <v>0</v>
      </c>
      <c r="P43" s="12">
        <v>9.6958174904942962E-2</v>
      </c>
      <c r="Q43" s="63">
        <v>35</v>
      </c>
      <c r="R43" s="60">
        <v>40</v>
      </c>
      <c r="S43" s="60">
        <v>5</v>
      </c>
      <c r="T43" s="60">
        <v>49</v>
      </c>
      <c r="U43" s="56" t="s">
        <v>570</v>
      </c>
      <c r="V43" s="56">
        <v>6</v>
      </c>
      <c r="AM43" t="s">
        <v>301</v>
      </c>
      <c r="AN43" t="s">
        <v>214</v>
      </c>
      <c r="AO43" s="12">
        <v>0.21695760598503741</v>
      </c>
      <c r="AP43" s="12">
        <v>5.4862842892768077E-2</v>
      </c>
      <c r="AQ43" s="12">
        <v>2.4937655860349128E-2</v>
      </c>
      <c r="AR43" s="12">
        <v>0.66583541147132175</v>
      </c>
      <c r="AS43" s="12">
        <v>0</v>
      </c>
      <c r="AT43" s="12">
        <v>3.7406483790523692E-2</v>
      </c>
      <c r="AU43" s="63">
        <v>3</v>
      </c>
      <c r="AV43" s="60">
        <v>23</v>
      </c>
      <c r="AW43" s="60">
        <v>47</v>
      </c>
      <c r="AX43" s="60">
        <v>10</v>
      </c>
      <c r="AY43" s="56" t="s">
        <v>570</v>
      </c>
      <c r="AZ43" s="56">
        <v>37</v>
      </c>
      <c r="BA43" s="60"/>
    </row>
    <row r="44" spans="1:53">
      <c r="A44" t="s">
        <v>353</v>
      </c>
      <c r="I44" t="s">
        <v>307</v>
      </c>
      <c r="J44" t="s">
        <v>214</v>
      </c>
      <c r="K44" s="12">
        <v>9.9750623441396513E-2</v>
      </c>
      <c r="L44" s="12">
        <v>0.19201995012468828</v>
      </c>
      <c r="M44" s="12">
        <v>2.4937655860349127E-3</v>
      </c>
      <c r="N44" s="12">
        <v>0.61346633416458851</v>
      </c>
      <c r="O44" s="12">
        <v>0</v>
      </c>
      <c r="P44" s="12">
        <v>9.2269326683291769E-2</v>
      </c>
      <c r="Q44" s="63">
        <v>25</v>
      </c>
      <c r="R44" s="60">
        <v>3</v>
      </c>
      <c r="S44" s="60">
        <v>50</v>
      </c>
      <c r="T44" s="60">
        <v>18</v>
      </c>
      <c r="U44" s="56" t="s">
        <v>570</v>
      </c>
      <c r="V44" s="56">
        <v>7</v>
      </c>
      <c r="AM44" t="s">
        <v>419</v>
      </c>
      <c r="AN44" t="s">
        <v>214</v>
      </c>
      <c r="AO44" s="12">
        <v>0.1076923076923077</v>
      </c>
      <c r="AP44" s="12">
        <v>3.4188034188034191E-2</v>
      </c>
      <c r="AQ44" s="12">
        <v>0.25641025641025639</v>
      </c>
      <c r="AR44" s="12">
        <v>0.5658119658119658</v>
      </c>
      <c r="AS44" s="12">
        <v>0</v>
      </c>
      <c r="AT44" s="12">
        <v>3.5897435897435895E-2</v>
      </c>
      <c r="AU44" s="63">
        <v>23</v>
      </c>
      <c r="AV44" s="60">
        <v>36</v>
      </c>
      <c r="AW44" s="60">
        <v>17</v>
      </c>
      <c r="AX44" s="60">
        <v>27</v>
      </c>
      <c r="AY44" s="56" t="s">
        <v>570</v>
      </c>
      <c r="AZ44" s="56">
        <v>38</v>
      </c>
      <c r="BA44" s="60"/>
    </row>
    <row r="45" spans="1:53">
      <c r="A45" t="s">
        <v>355</v>
      </c>
      <c r="I45" t="s">
        <v>265</v>
      </c>
      <c r="J45" t="s">
        <v>214</v>
      </c>
      <c r="K45" s="12">
        <v>0.23829787234042554</v>
      </c>
      <c r="L45" s="12">
        <v>3.4042553191489362E-2</v>
      </c>
      <c r="M45" s="12">
        <v>0.11276595744680851</v>
      </c>
      <c r="N45" s="12">
        <v>0.52340425531914891</v>
      </c>
      <c r="O45" s="12">
        <v>0</v>
      </c>
      <c r="P45" s="12">
        <v>9.1489361702127653E-2</v>
      </c>
      <c r="Q45" s="63">
        <v>2</v>
      </c>
      <c r="R45" s="60">
        <v>37</v>
      </c>
      <c r="S45" s="60">
        <v>39</v>
      </c>
      <c r="T45" s="60">
        <v>39</v>
      </c>
      <c r="U45" s="56" t="s">
        <v>570</v>
      </c>
      <c r="V45" s="56">
        <v>8</v>
      </c>
      <c r="AM45" t="s">
        <v>303</v>
      </c>
      <c r="AN45" t="s">
        <v>214</v>
      </c>
      <c r="AO45" s="12">
        <v>3.880597014925373E-2</v>
      </c>
      <c r="AP45" s="12">
        <v>3.2835820895522387E-2</v>
      </c>
      <c r="AQ45" s="12">
        <v>0.2746268656716418</v>
      </c>
      <c r="AR45" s="12">
        <v>0.61791044776119408</v>
      </c>
      <c r="AS45" s="12">
        <v>0</v>
      </c>
      <c r="AT45" s="12">
        <v>3.5820895522388062E-2</v>
      </c>
      <c r="AU45" s="63">
        <v>45</v>
      </c>
      <c r="AV45" s="60">
        <v>38</v>
      </c>
      <c r="AW45" s="60">
        <v>13</v>
      </c>
      <c r="AX45" s="60">
        <v>17</v>
      </c>
      <c r="AY45" s="56" t="s">
        <v>570</v>
      </c>
      <c r="AZ45" s="56">
        <v>39</v>
      </c>
      <c r="BA45" s="60"/>
    </row>
    <row r="46" spans="1:53">
      <c r="A46" t="s">
        <v>365</v>
      </c>
      <c r="I46" t="s">
        <v>414</v>
      </c>
      <c r="J46" t="s">
        <v>214</v>
      </c>
      <c r="K46" s="12">
        <v>7.460035523978685E-2</v>
      </c>
      <c r="L46" s="12">
        <v>7.460035523978685E-2</v>
      </c>
      <c r="M46" s="12">
        <v>0.19715808170515098</v>
      </c>
      <c r="N46" s="12">
        <v>0.56305506216696266</v>
      </c>
      <c r="O46" s="12">
        <v>0</v>
      </c>
      <c r="P46" s="12">
        <v>9.0586145648312605E-2</v>
      </c>
      <c r="Q46" s="63">
        <v>32</v>
      </c>
      <c r="R46" s="60">
        <v>19</v>
      </c>
      <c r="S46" s="60">
        <v>28</v>
      </c>
      <c r="T46" s="60">
        <v>28</v>
      </c>
      <c r="U46" s="56" t="s">
        <v>570</v>
      </c>
      <c r="V46" s="56">
        <v>9</v>
      </c>
      <c r="AM46" t="s">
        <v>249</v>
      </c>
      <c r="AN46" t="s">
        <v>214</v>
      </c>
      <c r="AO46" s="12">
        <v>3.7383177570093455E-2</v>
      </c>
      <c r="AP46" s="12">
        <v>6.3551401869158877E-2</v>
      </c>
      <c r="AQ46" s="12">
        <v>0.3252336448598131</v>
      </c>
      <c r="AR46" s="12">
        <v>0.53831775700934581</v>
      </c>
      <c r="AS46" s="12">
        <v>0</v>
      </c>
      <c r="AT46" s="12">
        <v>3.5514018691588788E-2</v>
      </c>
      <c r="AU46" s="63">
        <v>46</v>
      </c>
      <c r="AV46" s="60">
        <v>21</v>
      </c>
      <c r="AW46" s="60">
        <v>9</v>
      </c>
      <c r="AX46" s="60">
        <v>37</v>
      </c>
      <c r="AY46" s="56" t="s">
        <v>570</v>
      </c>
      <c r="AZ46" s="56">
        <v>40</v>
      </c>
      <c r="BA46" s="60"/>
    </row>
    <row r="47" spans="1:53">
      <c r="A47" t="s">
        <v>377</v>
      </c>
      <c r="I47" t="s">
        <v>379</v>
      </c>
      <c r="J47" t="s">
        <v>214</v>
      </c>
      <c r="K47" s="12">
        <v>0.10068649885583524</v>
      </c>
      <c r="L47" s="12">
        <v>5.2631578947368418E-2</v>
      </c>
      <c r="M47" s="12">
        <v>0.22654462242562928</v>
      </c>
      <c r="N47" s="12">
        <v>0.53089244851258577</v>
      </c>
      <c r="O47" s="12">
        <v>0</v>
      </c>
      <c r="P47" s="12">
        <v>8.924485125858124E-2</v>
      </c>
      <c r="Q47" s="63">
        <v>24</v>
      </c>
      <c r="R47" s="60">
        <v>26</v>
      </c>
      <c r="S47" s="60">
        <v>21</v>
      </c>
      <c r="T47" s="60">
        <v>38</v>
      </c>
      <c r="U47" s="56" t="s">
        <v>570</v>
      </c>
      <c r="V47" s="56">
        <v>10</v>
      </c>
      <c r="AM47" t="s">
        <v>324</v>
      </c>
      <c r="AN47" t="s">
        <v>214</v>
      </c>
      <c r="AO47" s="12">
        <v>0.13193403298350825</v>
      </c>
      <c r="AP47" s="12">
        <v>2.5487256371814093E-2</v>
      </c>
      <c r="AQ47" s="12">
        <v>0.34782608695652173</v>
      </c>
      <c r="AR47" s="12">
        <v>0.46026986506746626</v>
      </c>
      <c r="AS47" s="12">
        <v>0</v>
      </c>
      <c r="AT47" s="12">
        <v>3.4482758620689655E-2</v>
      </c>
      <c r="AU47" s="63">
        <v>17</v>
      </c>
      <c r="AV47" s="60">
        <v>42</v>
      </c>
      <c r="AW47" s="60">
        <v>8</v>
      </c>
      <c r="AX47" s="60">
        <v>45</v>
      </c>
      <c r="AY47" s="56" t="s">
        <v>570</v>
      </c>
      <c r="AZ47" s="56">
        <v>41</v>
      </c>
      <c r="BA47" s="60"/>
    </row>
    <row r="48" spans="1:53">
      <c r="A48" t="s">
        <v>379</v>
      </c>
      <c r="I48" t="s">
        <v>315</v>
      </c>
      <c r="J48" t="s">
        <v>214</v>
      </c>
      <c r="K48" s="12">
        <v>0.19108280254777071</v>
      </c>
      <c r="L48" s="12">
        <v>3.8216560509554139E-2</v>
      </c>
      <c r="M48" s="12">
        <v>0.12738853503184713</v>
      </c>
      <c r="N48" s="12">
        <v>0.55414012738853502</v>
      </c>
      <c r="O48" s="12">
        <v>0</v>
      </c>
      <c r="P48" s="12">
        <v>8.9171974522292988E-2</v>
      </c>
      <c r="Q48" s="63">
        <v>7</v>
      </c>
      <c r="R48" s="60">
        <v>34</v>
      </c>
      <c r="S48" s="60">
        <v>35</v>
      </c>
      <c r="T48" s="60">
        <v>30</v>
      </c>
      <c r="U48" s="56" t="s">
        <v>570</v>
      </c>
      <c r="V48" s="56">
        <v>11</v>
      </c>
      <c r="AM48" t="s">
        <v>350</v>
      </c>
      <c r="AN48" t="s">
        <v>214</v>
      </c>
      <c r="AO48" s="12">
        <v>0.16246498599439776</v>
      </c>
      <c r="AP48" s="12">
        <v>4.4817927170868348E-2</v>
      </c>
      <c r="AQ48" s="12">
        <v>0.15966386554621848</v>
      </c>
      <c r="AR48" s="12">
        <v>0.59943977591036413</v>
      </c>
      <c r="AS48" s="12">
        <v>0</v>
      </c>
      <c r="AT48" s="12">
        <v>3.3613445378151259E-2</v>
      </c>
      <c r="AU48" s="63">
        <v>13</v>
      </c>
      <c r="AV48" s="60">
        <v>33</v>
      </c>
      <c r="AW48" s="60">
        <v>30</v>
      </c>
      <c r="AX48" s="60">
        <v>22</v>
      </c>
      <c r="AY48" s="56" t="s">
        <v>570</v>
      </c>
      <c r="AZ48" s="56">
        <v>42</v>
      </c>
      <c r="BA48" s="60"/>
    </row>
    <row r="49" spans="1:53">
      <c r="A49" t="s">
        <v>381</v>
      </c>
      <c r="I49" t="s">
        <v>381</v>
      </c>
      <c r="J49" t="s">
        <v>214</v>
      </c>
      <c r="K49" s="12">
        <v>4.9090909090909088E-2</v>
      </c>
      <c r="L49" s="12">
        <v>3.090909090909091E-2</v>
      </c>
      <c r="M49" s="12">
        <v>0.36363636363636365</v>
      </c>
      <c r="N49" s="12">
        <v>0.46727272727272728</v>
      </c>
      <c r="O49" s="12">
        <v>0</v>
      </c>
      <c r="P49" s="12">
        <v>8.9090909090909096E-2</v>
      </c>
      <c r="Q49" s="63">
        <v>42</v>
      </c>
      <c r="R49" s="60">
        <v>39</v>
      </c>
      <c r="S49" s="60">
        <v>7</v>
      </c>
      <c r="T49" s="60">
        <v>44</v>
      </c>
      <c r="U49" s="56" t="s">
        <v>570</v>
      </c>
      <c r="V49" s="56">
        <v>12</v>
      </c>
      <c r="AM49" t="s">
        <v>383</v>
      </c>
      <c r="AN49" t="s">
        <v>214</v>
      </c>
      <c r="AO49" s="12">
        <v>0.11392405063291139</v>
      </c>
      <c r="AP49" s="12">
        <v>1.62748643761302E-2</v>
      </c>
      <c r="AQ49" s="12">
        <v>0.29294755877034356</v>
      </c>
      <c r="AR49" s="12">
        <v>0.54430379746835444</v>
      </c>
      <c r="AS49" s="12">
        <v>0</v>
      </c>
      <c r="AT49" s="12">
        <v>3.25497287522604E-2</v>
      </c>
      <c r="AU49" s="63">
        <v>21</v>
      </c>
      <c r="AV49" s="60">
        <v>46</v>
      </c>
      <c r="AW49" s="60">
        <v>11</v>
      </c>
      <c r="AX49" s="60">
        <v>33</v>
      </c>
      <c r="AY49" s="56" t="s">
        <v>570</v>
      </c>
      <c r="AZ49" s="56">
        <v>43</v>
      </c>
      <c r="BA49" s="60"/>
    </row>
    <row r="50" spans="1:53">
      <c r="A50" t="s">
        <v>383</v>
      </c>
      <c r="I50" t="s">
        <v>245</v>
      </c>
      <c r="J50" t="s">
        <v>214</v>
      </c>
      <c r="K50" s="12">
        <v>0.17582417582417584</v>
      </c>
      <c r="L50" s="12">
        <v>9.8901098901098897E-2</v>
      </c>
      <c r="M50" s="12">
        <v>0.12637362637362637</v>
      </c>
      <c r="N50" s="12">
        <v>0.51098901098901095</v>
      </c>
      <c r="O50" s="12">
        <v>0</v>
      </c>
      <c r="P50" s="12">
        <v>8.7912087912087919E-2</v>
      </c>
      <c r="Q50" s="63">
        <v>10</v>
      </c>
      <c r="R50" s="60">
        <v>13</v>
      </c>
      <c r="S50" s="60">
        <v>36</v>
      </c>
      <c r="T50" s="60">
        <v>40</v>
      </c>
      <c r="U50" s="56" t="s">
        <v>570</v>
      </c>
      <c r="V50" s="56">
        <v>13</v>
      </c>
      <c r="AM50" t="s">
        <v>316</v>
      </c>
      <c r="AN50" t="s">
        <v>214</v>
      </c>
      <c r="AO50" s="12">
        <v>3.3613445378151259E-2</v>
      </c>
      <c r="AP50" s="12">
        <v>0.17142857142857143</v>
      </c>
      <c r="AQ50" s="12">
        <v>0.13445378151260504</v>
      </c>
      <c r="AR50" s="12">
        <v>0.63361344537815123</v>
      </c>
      <c r="AS50" s="12">
        <v>0</v>
      </c>
      <c r="AT50" s="12">
        <v>2.689075630252101E-2</v>
      </c>
      <c r="AU50" s="63">
        <v>48</v>
      </c>
      <c r="AV50" s="60">
        <v>4</v>
      </c>
      <c r="AW50" s="60">
        <v>32</v>
      </c>
      <c r="AX50" s="60">
        <v>12</v>
      </c>
      <c r="AY50" s="56" t="s">
        <v>570</v>
      </c>
      <c r="AZ50" s="56">
        <v>44</v>
      </c>
      <c r="BA50" s="60"/>
    </row>
    <row r="51" spans="1:53">
      <c r="A51" t="s">
        <v>386</v>
      </c>
      <c r="I51" t="s">
        <v>330</v>
      </c>
      <c r="J51" t="s">
        <v>214</v>
      </c>
      <c r="K51" s="12">
        <v>5.8988764044943819E-2</v>
      </c>
      <c r="L51" s="12">
        <v>6.741573033707865E-2</v>
      </c>
      <c r="M51" s="12">
        <v>0.2443820224719101</v>
      </c>
      <c r="N51" s="12">
        <v>0.5449438202247191</v>
      </c>
      <c r="O51" s="12">
        <v>0</v>
      </c>
      <c r="P51" s="12">
        <v>8.4269662921348312E-2</v>
      </c>
      <c r="Q51" s="63">
        <v>38</v>
      </c>
      <c r="R51" s="60">
        <v>20</v>
      </c>
      <c r="S51" s="60">
        <v>19</v>
      </c>
      <c r="T51" s="60">
        <v>32</v>
      </c>
      <c r="U51" s="56" t="s">
        <v>570</v>
      </c>
      <c r="V51" s="56">
        <v>14</v>
      </c>
      <c r="AM51" t="s">
        <v>288</v>
      </c>
      <c r="AN51" t="s">
        <v>214</v>
      </c>
      <c r="AO51" s="12">
        <v>0.29257641921397382</v>
      </c>
      <c r="AP51" s="12">
        <v>1.9650655021834062E-2</v>
      </c>
      <c r="AQ51" s="12">
        <v>4.148471615720524E-2</v>
      </c>
      <c r="AR51" s="12">
        <v>0.62008733624454149</v>
      </c>
      <c r="AS51" s="12">
        <v>0</v>
      </c>
      <c r="AT51" s="12">
        <v>2.6200873362445413E-2</v>
      </c>
      <c r="AU51" s="63">
        <v>1</v>
      </c>
      <c r="AV51" s="60">
        <v>45</v>
      </c>
      <c r="AW51" s="60">
        <v>43</v>
      </c>
      <c r="AX51" s="60">
        <v>16</v>
      </c>
      <c r="AY51" s="56" t="s">
        <v>570</v>
      </c>
      <c r="AZ51" s="56">
        <v>45</v>
      </c>
      <c r="BA51" s="60"/>
    </row>
    <row r="52" spans="1:53">
      <c r="A52" t="s">
        <v>390</v>
      </c>
      <c r="I52" t="s">
        <v>256</v>
      </c>
      <c r="J52" t="s">
        <v>214</v>
      </c>
      <c r="K52" s="12">
        <v>0.21033210332103322</v>
      </c>
      <c r="L52" s="12">
        <v>9.5940959409594101E-2</v>
      </c>
      <c r="M52" s="12">
        <v>1.8450184501845018E-2</v>
      </c>
      <c r="N52" s="12">
        <v>0.59409594095940954</v>
      </c>
      <c r="O52" s="12">
        <v>0</v>
      </c>
      <c r="P52" s="12">
        <v>8.1180811808118078E-2</v>
      </c>
      <c r="Q52" s="63">
        <v>4</v>
      </c>
      <c r="R52" s="60">
        <v>14</v>
      </c>
      <c r="S52" s="60">
        <v>48</v>
      </c>
      <c r="T52" s="60">
        <v>24</v>
      </c>
      <c r="U52" s="56" t="s">
        <v>570</v>
      </c>
      <c r="V52" s="56">
        <v>15</v>
      </c>
      <c r="AM52" t="s">
        <v>235</v>
      </c>
      <c r="AN52" t="s">
        <v>214</v>
      </c>
      <c r="AO52" s="12">
        <v>4.9261083743842367E-2</v>
      </c>
      <c r="AP52" s="12">
        <v>5.4187192118226604E-2</v>
      </c>
      <c r="AQ52" s="12">
        <v>0.26600985221674878</v>
      </c>
      <c r="AR52" s="12">
        <v>0.60591133004926112</v>
      </c>
      <c r="AS52" s="12">
        <v>0</v>
      </c>
      <c r="AT52" s="12">
        <v>2.4630541871921183E-2</v>
      </c>
      <c r="AU52" s="63">
        <v>41</v>
      </c>
      <c r="AV52" s="60">
        <v>25</v>
      </c>
      <c r="AW52" s="60">
        <v>15</v>
      </c>
      <c r="AX52" s="60">
        <v>20</v>
      </c>
      <c r="AY52" s="56" t="s">
        <v>570</v>
      </c>
      <c r="AZ52" s="56">
        <v>46</v>
      </c>
      <c r="BA52" s="60"/>
    </row>
    <row r="53" spans="1:53">
      <c r="A53" t="s">
        <v>394</v>
      </c>
      <c r="I53" t="s">
        <v>290</v>
      </c>
      <c r="J53" t="s">
        <v>214</v>
      </c>
      <c r="K53" s="12">
        <v>4.7619047619047616E-2</v>
      </c>
      <c r="L53" s="12">
        <v>9.5238095238095233E-2</v>
      </c>
      <c r="M53" s="12">
        <v>0.22222222222222221</v>
      </c>
      <c r="N53" s="12">
        <v>0.55555555555555558</v>
      </c>
      <c r="O53" s="12">
        <v>0</v>
      </c>
      <c r="P53" s="12">
        <v>7.9365079365079361E-2</v>
      </c>
      <c r="Q53" s="63">
        <v>43</v>
      </c>
      <c r="R53" s="60">
        <v>15</v>
      </c>
      <c r="S53" s="60">
        <v>22</v>
      </c>
      <c r="T53" s="60">
        <v>29</v>
      </c>
      <c r="U53" s="56" t="s">
        <v>570</v>
      </c>
      <c r="V53" s="56">
        <v>16</v>
      </c>
      <c r="AM53" t="s">
        <v>431</v>
      </c>
      <c r="AN53" t="s">
        <v>214</v>
      </c>
      <c r="AO53" s="12">
        <v>7.255936675461741E-2</v>
      </c>
      <c r="AP53" s="12">
        <v>4.6174142480211081E-2</v>
      </c>
      <c r="AQ53" s="12">
        <v>0.23482849604221637</v>
      </c>
      <c r="AR53" s="12">
        <v>0.62269129287598945</v>
      </c>
      <c r="AS53" s="12">
        <v>0</v>
      </c>
      <c r="AT53" s="12">
        <v>2.3746701846965697E-2</v>
      </c>
      <c r="AU53" s="63">
        <v>34</v>
      </c>
      <c r="AV53" s="60">
        <v>32</v>
      </c>
      <c r="AW53" s="60">
        <v>20</v>
      </c>
      <c r="AX53" s="60">
        <v>14</v>
      </c>
      <c r="AY53" s="56" t="s">
        <v>570</v>
      </c>
      <c r="AZ53" s="56">
        <v>47</v>
      </c>
      <c r="BA53" s="60"/>
    </row>
    <row r="54" spans="1:53">
      <c r="A54" t="s">
        <v>398</v>
      </c>
      <c r="I54" t="s">
        <v>351</v>
      </c>
      <c r="J54" t="s">
        <v>214</v>
      </c>
      <c r="K54" s="12">
        <v>0.12244897959183673</v>
      </c>
      <c r="L54" s="12">
        <v>2.0408163265306121E-2</v>
      </c>
      <c r="M54" s="12">
        <v>0.27210884353741499</v>
      </c>
      <c r="N54" s="12">
        <v>0.51020408163265307</v>
      </c>
      <c r="O54" s="12">
        <v>0</v>
      </c>
      <c r="P54" s="12">
        <v>7.4829931972789115E-2</v>
      </c>
      <c r="Q54" s="63">
        <v>20</v>
      </c>
      <c r="R54" s="60">
        <v>44</v>
      </c>
      <c r="S54" s="60">
        <v>14</v>
      </c>
      <c r="T54" s="60">
        <v>41</v>
      </c>
      <c r="U54" s="56" t="s">
        <v>570</v>
      </c>
      <c r="V54" s="56">
        <v>17</v>
      </c>
      <c r="AM54" t="s">
        <v>433</v>
      </c>
      <c r="AN54" t="s">
        <v>214</v>
      </c>
      <c r="AO54" s="12">
        <v>9.4915254237288138E-2</v>
      </c>
      <c r="AP54" s="12">
        <v>0.10847457627118644</v>
      </c>
      <c r="AQ54" s="12">
        <v>9.152542372881356E-2</v>
      </c>
      <c r="AR54" s="12">
        <v>0.68474576271186438</v>
      </c>
      <c r="AS54" s="12">
        <v>0</v>
      </c>
      <c r="AT54" s="12">
        <v>2.0338983050847456E-2</v>
      </c>
      <c r="AU54" s="63">
        <v>26</v>
      </c>
      <c r="AV54" s="60">
        <v>10</v>
      </c>
      <c r="AW54" s="60">
        <v>40</v>
      </c>
      <c r="AX54" s="60">
        <v>7</v>
      </c>
      <c r="AY54" s="56" t="s">
        <v>570</v>
      </c>
      <c r="AZ54" s="56">
        <v>48</v>
      </c>
      <c r="BA54" s="60"/>
    </row>
    <row r="55" spans="1:53">
      <c r="A55" t="s">
        <v>400</v>
      </c>
      <c r="I55" t="s">
        <v>353</v>
      </c>
      <c r="J55" t="s">
        <v>214</v>
      </c>
      <c r="K55" s="12">
        <v>0.14925373134328357</v>
      </c>
      <c r="L55" s="12">
        <v>8.5820895522388058E-2</v>
      </c>
      <c r="M55" s="12">
        <v>0.26492537313432835</v>
      </c>
      <c r="N55" s="12">
        <v>0.42910447761194032</v>
      </c>
      <c r="O55" s="12">
        <v>0</v>
      </c>
      <c r="P55" s="12">
        <v>7.0895522388059698E-2</v>
      </c>
      <c r="Q55" s="63">
        <v>14</v>
      </c>
      <c r="R55" s="60">
        <v>16</v>
      </c>
      <c r="S55" s="60">
        <v>16</v>
      </c>
      <c r="T55" s="60">
        <v>50</v>
      </c>
      <c r="U55" s="56" t="s">
        <v>570</v>
      </c>
      <c r="V55" s="56">
        <v>18</v>
      </c>
      <c r="AM55" t="s">
        <v>408</v>
      </c>
      <c r="AN55" t="s">
        <v>214</v>
      </c>
      <c r="AO55" s="12">
        <v>7.2580645161290328E-2</v>
      </c>
      <c r="AP55" s="12">
        <v>8.0645161290322578E-3</v>
      </c>
      <c r="AQ55" s="12">
        <v>0</v>
      </c>
      <c r="AR55" s="12">
        <v>0.90322580645161288</v>
      </c>
      <c r="AS55" s="12">
        <v>0</v>
      </c>
      <c r="AT55" s="12">
        <v>1.6129032258064516E-2</v>
      </c>
      <c r="AU55" s="63">
        <v>33</v>
      </c>
      <c r="AV55" s="60">
        <v>49</v>
      </c>
      <c r="AW55" s="60">
        <v>53</v>
      </c>
      <c r="AX55" s="60">
        <v>2</v>
      </c>
      <c r="AY55" s="56" t="s">
        <v>570</v>
      </c>
      <c r="AZ55" s="56">
        <v>49</v>
      </c>
      <c r="BA55" s="60"/>
    </row>
    <row r="56" spans="1:53">
      <c r="A56" t="s">
        <v>402</v>
      </c>
      <c r="I56" t="s">
        <v>386</v>
      </c>
      <c r="J56" t="s">
        <v>214</v>
      </c>
      <c r="K56" s="12">
        <v>2.717391304347826E-2</v>
      </c>
      <c r="L56" s="12">
        <v>0.15217391304347827</v>
      </c>
      <c r="M56" s="12">
        <v>0.20108695652173914</v>
      </c>
      <c r="N56" s="12">
        <v>0.54891304347826086</v>
      </c>
      <c r="O56" s="12">
        <v>0</v>
      </c>
      <c r="P56" s="12">
        <v>7.0652173913043473E-2</v>
      </c>
      <c r="Q56" s="63">
        <v>49</v>
      </c>
      <c r="R56" s="60">
        <v>6</v>
      </c>
      <c r="S56" s="60">
        <v>27</v>
      </c>
      <c r="T56" s="60">
        <v>31</v>
      </c>
      <c r="U56" s="56" t="s">
        <v>570</v>
      </c>
      <c r="V56" s="56">
        <v>19</v>
      </c>
      <c r="AM56" t="s">
        <v>394</v>
      </c>
      <c r="AN56" t="s">
        <v>214</v>
      </c>
      <c r="AO56" s="12">
        <v>0.17741935483870969</v>
      </c>
      <c r="AP56" s="12">
        <v>0</v>
      </c>
      <c r="AQ56" s="12">
        <v>0.50806451612903225</v>
      </c>
      <c r="AR56" s="12">
        <v>0.29838709677419356</v>
      </c>
      <c r="AS56" s="12">
        <v>0</v>
      </c>
      <c r="AT56" s="12">
        <v>1.6129032258064516E-2</v>
      </c>
      <c r="AU56" s="63">
        <v>9</v>
      </c>
      <c r="AV56" s="60">
        <v>53</v>
      </c>
      <c r="AW56" s="60">
        <v>1</v>
      </c>
      <c r="AX56" s="60">
        <v>53</v>
      </c>
      <c r="AY56" s="56" t="s">
        <v>570</v>
      </c>
      <c r="AZ56" s="56">
        <v>50</v>
      </c>
      <c r="BA56" s="60"/>
    </row>
    <row r="57" spans="1:53">
      <c r="A57" t="s">
        <v>408</v>
      </c>
      <c r="I57" t="s">
        <v>220</v>
      </c>
      <c r="J57" t="s">
        <v>214</v>
      </c>
      <c r="K57" s="12">
        <v>0.19957081545064378</v>
      </c>
      <c r="L57" s="12">
        <v>0.10944206008583691</v>
      </c>
      <c r="M57" s="12">
        <v>3.2188841201716736E-2</v>
      </c>
      <c r="N57" s="12">
        <v>0.59442060085836912</v>
      </c>
      <c r="O57" s="12">
        <v>0</v>
      </c>
      <c r="P57" s="12">
        <v>6.4377682403433473E-2</v>
      </c>
      <c r="Q57" s="63">
        <v>6</v>
      </c>
      <c r="R57" s="60">
        <v>9</v>
      </c>
      <c r="S57" s="60">
        <v>45</v>
      </c>
      <c r="T57" s="60">
        <v>23</v>
      </c>
      <c r="U57" s="56" t="s">
        <v>570</v>
      </c>
      <c r="V57" s="56">
        <v>20</v>
      </c>
      <c r="AM57" t="s">
        <v>242</v>
      </c>
      <c r="AN57" t="s">
        <v>214</v>
      </c>
      <c r="AO57" s="12">
        <v>0.20258620689655171</v>
      </c>
      <c r="AP57" s="12">
        <v>4.7413793103448273E-2</v>
      </c>
      <c r="AQ57" s="12">
        <v>3.8793103448275863E-2</v>
      </c>
      <c r="AR57" s="12">
        <v>0.69827586206896552</v>
      </c>
      <c r="AS57" s="12">
        <v>0</v>
      </c>
      <c r="AT57" s="12">
        <v>1.2931034482758621E-2</v>
      </c>
      <c r="AU57" s="63">
        <v>5</v>
      </c>
      <c r="AV57" s="60">
        <v>31</v>
      </c>
      <c r="AW57" s="60">
        <v>44</v>
      </c>
      <c r="AX57" s="60">
        <v>5</v>
      </c>
      <c r="AY57" s="56" t="s">
        <v>570</v>
      </c>
      <c r="AZ57" s="56">
        <v>51</v>
      </c>
      <c r="BA57" s="60"/>
    </row>
    <row r="58" spans="1:53">
      <c r="A58" t="s">
        <v>412</v>
      </c>
      <c r="I58" t="s">
        <v>355</v>
      </c>
      <c r="J58" t="s">
        <v>214</v>
      </c>
      <c r="K58" s="12">
        <v>7.4681238615664849E-2</v>
      </c>
      <c r="L58" s="12">
        <v>0.22768670309653916</v>
      </c>
      <c r="M58" s="12">
        <v>5.6466302367941715E-2</v>
      </c>
      <c r="N58" s="12">
        <v>0.58105646630236796</v>
      </c>
      <c r="O58" s="12">
        <v>0</v>
      </c>
      <c r="P58" s="12">
        <v>6.0109289617486336E-2</v>
      </c>
      <c r="Q58" s="63">
        <v>31</v>
      </c>
      <c r="R58" s="60">
        <v>2</v>
      </c>
      <c r="S58" s="60">
        <v>41</v>
      </c>
      <c r="T58" s="60">
        <v>25</v>
      </c>
      <c r="U58" s="56" t="s">
        <v>570</v>
      </c>
      <c r="V58" s="56">
        <v>21</v>
      </c>
      <c r="AM58" t="s">
        <v>263</v>
      </c>
      <c r="AN58" t="s">
        <v>214</v>
      </c>
      <c r="AO58" s="12">
        <v>0.16326530612244897</v>
      </c>
      <c r="AP58" s="12">
        <v>0.10612244897959183</v>
      </c>
      <c r="AQ58" s="12">
        <v>0.18367346938775511</v>
      </c>
      <c r="AR58" s="12">
        <v>0.53877551020408165</v>
      </c>
      <c r="AS58" s="12">
        <v>0</v>
      </c>
      <c r="AT58" s="12">
        <v>8.1632653061224497E-3</v>
      </c>
      <c r="AU58" s="63">
        <v>12</v>
      </c>
      <c r="AV58" s="60">
        <v>11</v>
      </c>
      <c r="AW58" s="60">
        <v>29</v>
      </c>
      <c r="AX58" s="60">
        <v>36</v>
      </c>
      <c r="AY58" s="56" t="s">
        <v>570</v>
      </c>
      <c r="AZ58" s="56">
        <v>52</v>
      </c>
      <c r="BA58" s="60"/>
    </row>
    <row r="59" spans="1:53">
      <c r="A59" t="s">
        <v>414</v>
      </c>
      <c r="I59" t="s">
        <v>402</v>
      </c>
      <c r="J59" t="s">
        <v>214</v>
      </c>
      <c r="K59" s="12">
        <v>6.4439140811455853E-2</v>
      </c>
      <c r="L59" s="12">
        <v>4.7732696897374704E-3</v>
      </c>
      <c r="M59" s="12">
        <v>4.7732696897374704E-3</v>
      </c>
      <c r="N59" s="12">
        <v>0.86634844868735084</v>
      </c>
      <c r="O59" s="12">
        <v>0</v>
      </c>
      <c r="P59" s="12">
        <v>5.9665871121718374E-2</v>
      </c>
      <c r="Q59" s="63">
        <v>36</v>
      </c>
      <c r="R59" s="60">
        <v>52</v>
      </c>
      <c r="S59" s="60">
        <v>49</v>
      </c>
      <c r="T59" s="60">
        <v>3</v>
      </c>
      <c r="U59" s="56" t="s">
        <v>570</v>
      </c>
      <c r="V59" s="56">
        <v>22</v>
      </c>
      <c r="AM59" t="s">
        <v>295</v>
      </c>
      <c r="AN59" t="s">
        <v>214</v>
      </c>
      <c r="AO59" s="12">
        <v>4.6242774566473986E-2</v>
      </c>
      <c r="AP59" s="12">
        <v>3.4682080924855488E-2</v>
      </c>
      <c r="AQ59" s="12">
        <v>0</v>
      </c>
      <c r="AR59" s="12">
        <v>0.91907514450867056</v>
      </c>
      <c r="AS59" s="12">
        <v>0</v>
      </c>
      <c r="AT59" s="12">
        <v>0</v>
      </c>
      <c r="AU59" s="63">
        <v>44</v>
      </c>
      <c r="AV59" s="60">
        <v>35</v>
      </c>
      <c r="AW59" s="60">
        <v>52</v>
      </c>
      <c r="AX59" s="60">
        <v>1</v>
      </c>
      <c r="AY59" s="56" t="s">
        <v>570</v>
      </c>
      <c r="AZ59" s="56">
        <v>53</v>
      </c>
      <c r="BA59" s="60"/>
    </row>
    <row r="60" spans="1:53">
      <c r="A60" t="s">
        <v>416</v>
      </c>
      <c r="I60" t="s">
        <v>215</v>
      </c>
      <c r="J60" t="s">
        <v>214</v>
      </c>
      <c r="K60" s="12">
        <v>0.10878661087866109</v>
      </c>
      <c r="L60" s="12">
        <v>5.4393305439330547E-2</v>
      </c>
      <c r="M60" s="12">
        <v>0.36401673640167365</v>
      </c>
      <c r="N60" s="12">
        <v>0.41841004184100417</v>
      </c>
      <c r="O60" s="12">
        <v>0</v>
      </c>
      <c r="P60" s="12">
        <v>5.4393305439330547E-2</v>
      </c>
      <c r="Q60" s="63">
        <v>22</v>
      </c>
      <c r="R60" s="60">
        <v>24</v>
      </c>
      <c r="S60" s="60">
        <v>6</v>
      </c>
      <c r="T60" s="60">
        <v>51</v>
      </c>
      <c r="U60" s="56" t="s">
        <v>570</v>
      </c>
      <c r="V60" s="56">
        <v>23</v>
      </c>
      <c r="BA60" s="60"/>
    </row>
    <row r="61" spans="1:53">
      <c r="A61" t="s">
        <v>419</v>
      </c>
      <c r="I61" t="s">
        <v>390</v>
      </c>
      <c r="J61" t="s">
        <v>214</v>
      </c>
      <c r="K61" s="12">
        <v>7.5630252100840331E-2</v>
      </c>
      <c r="L61" s="12">
        <v>5.0420168067226892E-2</v>
      </c>
      <c r="M61" s="12">
        <v>0.32212885154061627</v>
      </c>
      <c r="N61" s="12">
        <v>0.49859943977591037</v>
      </c>
      <c r="O61" s="12">
        <v>0</v>
      </c>
      <c r="P61" s="12">
        <v>5.3221288515406161E-2</v>
      </c>
      <c r="Q61" s="63">
        <v>30</v>
      </c>
      <c r="R61" s="60">
        <v>29</v>
      </c>
      <c r="S61" s="60">
        <v>10</v>
      </c>
      <c r="T61" s="60">
        <v>43</v>
      </c>
      <c r="U61" s="56" t="s">
        <v>570</v>
      </c>
      <c r="V61" s="56">
        <v>24</v>
      </c>
      <c r="AO61" s="12"/>
      <c r="AP61" s="12"/>
      <c r="AQ61" s="12"/>
      <c r="AR61" s="12"/>
      <c r="AS61" s="12"/>
      <c r="AT61" s="12"/>
      <c r="AU61" s="63"/>
      <c r="AV61" s="60"/>
      <c r="AW61" s="60"/>
      <c r="AX61" s="60"/>
      <c r="AY61" s="56"/>
      <c r="AZ61" s="56"/>
      <c r="BA61" s="60"/>
    </row>
    <row r="62" spans="1:53">
      <c r="A62" t="s">
        <v>421</v>
      </c>
      <c r="I62" t="s">
        <v>423</v>
      </c>
      <c r="J62" t="s">
        <v>214</v>
      </c>
      <c r="K62" s="12">
        <v>0.16507936507936508</v>
      </c>
      <c r="L62" s="12">
        <v>4.7619047619047616E-2</v>
      </c>
      <c r="M62" s="12">
        <v>0.28888888888888886</v>
      </c>
      <c r="N62" s="12">
        <v>0.44761904761904764</v>
      </c>
      <c r="O62" s="12">
        <v>0</v>
      </c>
      <c r="P62" s="12">
        <v>5.0793650793650794E-2</v>
      </c>
      <c r="Q62" s="63">
        <v>11</v>
      </c>
      <c r="R62" s="60">
        <v>30</v>
      </c>
      <c r="S62" s="60">
        <v>12</v>
      </c>
      <c r="T62" s="60">
        <v>48</v>
      </c>
      <c r="U62" s="56" t="s">
        <v>570</v>
      </c>
      <c r="V62" s="56">
        <v>25</v>
      </c>
      <c r="AU62" s="60"/>
      <c r="AV62" s="60"/>
      <c r="AW62" s="60"/>
      <c r="AX62" s="60"/>
      <c r="AY62" s="60"/>
      <c r="AZ62" s="60"/>
      <c r="BA62" s="60"/>
    </row>
    <row r="63" spans="1:53">
      <c r="A63" t="s">
        <v>423</v>
      </c>
      <c r="I63" t="s">
        <v>365</v>
      </c>
      <c r="J63" t="s">
        <v>214</v>
      </c>
      <c r="K63" s="12">
        <v>2.0872865275142316E-2</v>
      </c>
      <c r="L63" s="12">
        <v>7.5901328273244783E-3</v>
      </c>
      <c r="M63" s="12">
        <v>0.47438330170777987</v>
      </c>
      <c r="N63" s="12">
        <v>0.44781783681214421</v>
      </c>
      <c r="O63" s="12">
        <v>0</v>
      </c>
      <c r="P63" s="12">
        <v>4.9335863377609111E-2</v>
      </c>
      <c r="Q63" s="63">
        <v>50</v>
      </c>
      <c r="R63" s="60">
        <v>50</v>
      </c>
      <c r="S63" s="60">
        <v>2</v>
      </c>
      <c r="T63" s="60">
        <v>47</v>
      </c>
      <c r="U63" s="56" t="s">
        <v>570</v>
      </c>
      <c r="V63" s="56">
        <v>26</v>
      </c>
      <c r="AU63" s="60"/>
      <c r="AV63" s="60"/>
      <c r="AW63" s="60"/>
      <c r="AX63" s="60"/>
      <c r="AY63" s="60"/>
      <c r="AZ63" s="60"/>
      <c r="BA63" s="60"/>
    </row>
    <row r="64" spans="1:53">
      <c r="A64" t="s">
        <v>424</v>
      </c>
      <c r="I64" t="s">
        <v>269</v>
      </c>
      <c r="J64" t="s">
        <v>214</v>
      </c>
      <c r="K64" s="12">
        <v>0.14204545454545456</v>
      </c>
      <c r="L64" s="12">
        <v>5.113636363636364E-2</v>
      </c>
      <c r="M64" s="12">
        <v>0.13068181818181818</v>
      </c>
      <c r="N64" s="12">
        <v>0.62784090909090906</v>
      </c>
      <c r="O64" s="12">
        <v>0</v>
      </c>
      <c r="P64" s="12">
        <v>4.8295454545454544E-2</v>
      </c>
      <c r="Q64" s="63">
        <v>16</v>
      </c>
      <c r="R64" s="60">
        <v>27</v>
      </c>
      <c r="S64" s="60">
        <v>33</v>
      </c>
      <c r="T64" s="60">
        <v>13</v>
      </c>
      <c r="U64" s="56" t="s">
        <v>570</v>
      </c>
      <c r="V64" s="56">
        <v>27</v>
      </c>
    </row>
    <row r="65" spans="1:22">
      <c r="A65" t="s">
        <v>427</v>
      </c>
      <c r="I65" t="s">
        <v>275</v>
      </c>
      <c r="J65" t="s">
        <v>214</v>
      </c>
      <c r="K65" s="12">
        <v>0.14285714285714285</v>
      </c>
      <c r="L65" s="12">
        <v>7.7601410934744264E-2</v>
      </c>
      <c r="M65" s="12">
        <v>0.1128747795414462</v>
      </c>
      <c r="N65" s="12">
        <v>0.62081128747795411</v>
      </c>
      <c r="O65" s="12">
        <v>0</v>
      </c>
      <c r="P65" s="12">
        <v>4.585537918871252E-2</v>
      </c>
      <c r="Q65" s="63">
        <v>15</v>
      </c>
      <c r="R65" s="60">
        <v>18</v>
      </c>
      <c r="S65" s="60">
        <v>38</v>
      </c>
      <c r="T65" s="60">
        <v>15</v>
      </c>
      <c r="U65" s="56" t="s">
        <v>570</v>
      </c>
      <c r="V65" s="56">
        <v>28</v>
      </c>
    </row>
    <row r="66" spans="1:22">
      <c r="A66" t="s">
        <v>431</v>
      </c>
      <c r="I66" t="s">
        <v>400</v>
      </c>
      <c r="J66" t="s">
        <v>214</v>
      </c>
      <c r="K66" s="12">
        <v>8.4269662921348312E-2</v>
      </c>
      <c r="L66" s="12">
        <v>5.6179775280898875E-2</v>
      </c>
      <c r="M66" s="12">
        <v>5.0561797752808987E-2</v>
      </c>
      <c r="N66" s="12">
        <v>0.7640449438202247</v>
      </c>
      <c r="O66" s="12">
        <v>0</v>
      </c>
      <c r="P66" s="12">
        <v>4.49438202247191E-2</v>
      </c>
      <c r="Q66" s="63">
        <v>28</v>
      </c>
      <c r="R66" s="60">
        <v>22</v>
      </c>
      <c r="S66" s="60">
        <v>42</v>
      </c>
      <c r="T66" s="60">
        <v>4</v>
      </c>
      <c r="U66" s="56" t="s">
        <v>570</v>
      </c>
      <c r="V66" s="56">
        <v>29</v>
      </c>
    </row>
    <row r="67" spans="1:22">
      <c r="A67" t="s">
        <v>433</v>
      </c>
      <c r="I67" t="s">
        <v>340</v>
      </c>
      <c r="J67" t="s">
        <v>214</v>
      </c>
      <c r="K67" s="12">
        <v>8.3941605839416053E-2</v>
      </c>
      <c r="L67" s="12">
        <v>5.1094890510948905E-2</v>
      </c>
      <c r="M67" s="12">
        <v>0.21532846715328466</v>
      </c>
      <c r="N67" s="12">
        <v>0.6058394160583942</v>
      </c>
      <c r="O67" s="12">
        <v>0</v>
      </c>
      <c r="P67" s="12">
        <v>4.3795620437956206E-2</v>
      </c>
      <c r="Q67" s="63">
        <v>29</v>
      </c>
      <c r="R67" s="60">
        <v>28</v>
      </c>
      <c r="S67" s="60">
        <v>25</v>
      </c>
      <c r="T67" s="60">
        <v>21</v>
      </c>
      <c r="U67" s="56" t="s">
        <v>570</v>
      </c>
      <c r="V67" s="56">
        <v>30</v>
      </c>
    </row>
    <row r="68" spans="1:22">
      <c r="I68" t="s">
        <v>412</v>
      </c>
      <c r="J68" t="s">
        <v>214</v>
      </c>
      <c r="K68" s="12">
        <v>1.0401188707280832E-2</v>
      </c>
      <c r="L68" s="12">
        <v>5.9435364041604752E-3</v>
      </c>
      <c r="M68" s="12">
        <v>0.39821693907875183</v>
      </c>
      <c r="N68" s="12">
        <v>0.54234769687964335</v>
      </c>
      <c r="O68" s="12">
        <v>0</v>
      </c>
      <c r="P68" s="12">
        <v>4.3090638930163447E-2</v>
      </c>
      <c r="Q68" s="63">
        <v>53</v>
      </c>
      <c r="R68" s="60">
        <v>51</v>
      </c>
      <c r="S68" s="60">
        <v>4</v>
      </c>
      <c r="T68" s="60">
        <v>34</v>
      </c>
      <c r="U68" s="56" t="s">
        <v>570</v>
      </c>
      <c r="V68" s="56">
        <v>31</v>
      </c>
    </row>
    <row r="69" spans="1:22">
      <c r="I69" t="s">
        <v>377</v>
      </c>
      <c r="J69" t="s">
        <v>214</v>
      </c>
      <c r="K69" s="12">
        <v>3.7181996086105673E-2</v>
      </c>
      <c r="L69" s="12">
        <v>2.5440313111545987E-2</v>
      </c>
      <c r="M69" s="12">
        <v>0.21917808219178081</v>
      </c>
      <c r="N69" s="12">
        <v>0.67514677103718201</v>
      </c>
      <c r="O69" s="12">
        <v>0</v>
      </c>
      <c r="P69" s="12">
        <v>4.3052837573385516E-2</v>
      </c>
      <c r="Q69" s="63">
        <v>47</v>
      </c>
      <c r="R69" s="60">
        <v>43</v>
      </c>
      <c r="S69" s="60">
        <v>23</v>
      </c>
      <c r="T69" s="60">
        <v>9</v>
      </c>
      <c r="U69" s="56" t="s">
        <v>570</v>
      </c>
      <c r="V69" s="56">
        <v>32</v>
      </c>
    </row>
    <row r="70" spans="1:22">
      <c r="I70" t="s">
        <v>344</v>
      </c>
      <c r="J70" t="s">
        <v>214</v>
      </c>
      <c r="K70" s="12">
        <v>0.13069908814589665</v>
      </c>
      <c r="L70" s="12">
        <v>7.9027355623100301E-2</v>
      </c>
      <c r="M70" s="12">
        <v>0.24772036474164133</v>
      </c>
      <c r="N70" s="12">
        <v>0.5</v>
      </c>
      <c r="O70" s="12">
        <v>0</v>
      </c>
      <c r="P70" s="12">
        <v>4.2553191489361701E-2</v>
      </c>
      <c r="Q70" s="63">
        <v>19</v>
      </c>
      <c r="R70" s="60">
        <v>17</v>
      </c>
      <c r="S70" s="60">
        <v>18</v>
      </c>
      <c r="T70" s="60">
        <v>42</v>
      </c>
      <c r="U70" s="56" t="s">
        <v>570</v>
      </c>
      <c r="V70" s="56">
        <v>33</v>
      </c>
    </row>
    <row r="71" spans="1:22">
      <c r="I71" t="s">
        <v>297</v>
      </c>
      <c r="J71" t="s">
        <v>214</v>
      </c>
      <c r="K71" s="12">
        <v>1.3157894736842105E-2</v>
      </c>
      <c r="L71" s="12">
        <v>0.15526315789473685</v>
      </c>
      <c r="M71" s="12">
        <v>0.14210526315789473</v>
      </c>
      <c r="N71" s="12">
        <v>0.64736842105263159</v>
      </c>
      <c r="O71" s="12">
        <v>0</v>
      </c>
      <c r="P71" s="12">
        <v>4.2105263157894736E-2</v>
      </c>
      <c r="Q71" s="63">
        <v>51</v>
      </c>
      <c r="R71" s="60">
        <v>5</v>
      </c>
      <c r="S71" s="60">
        <v>31</v>
      </c>
      <c r="T71" s="60">
        <v>11</v>
      </c>
      <c r="U71" s="56" t="s">
        <v>570</v>
      </c>
      <c r="V71" s="56">
        <v>34</v>
      </c>
    </row>
    <row r="72" spans="1:22">
      <c r="I72" t="s">
        <v>332</v>
      </c>
      <c r="J72" t="s">
        <v>214</v>
      </c>
      <c r="K72" s="12">
        <v>5.0269299820466788E-2</v>
      </c>
      <c r="L72" s="12">
        <v>1.4362657091561939E-2</v>
      </c>
      <c r="M72" s="12">
        <v>0.21005385996409337</v>
      </c>
      <c r="N72" s="12">
        <v>0.6840215439856373</v>
      </c>
      <c r="O72" s="12">
        <v>0</v>
      </c>
      <c r="P72" s="12">
        <v>4.1292639138240578E-2</v>
      </c>
      <c r="Q72" s="63">
        <v>40</v>
      </c>
      <c r="R72" s="60">
        <v>47</v>
      </c>
      <c r="S72" s="60">
        <v>26</v>
      </c>
      <c r="T72" s="60">
        <v>8</v>
      </c>
      <c r="U72" s="56" t="s">
        <v>570</v>
      </c>
      <c r="V72" s="56">
        <v>35</v>
      </c>
    </row>
    <row r="73" spans="1:22">
      <c r="I73" t="s">
        <v>292</v>
      </c>
      <c r="J73" t="s">
        <v>214</v>
      </c>
      <c r="K73" s="12">
        <v>0.13174946004319654</v>
      </c>
      <c r="L73" s="12">
        <v>2.591792656587473E-2</v>
      </c>
      <c r="M73" s="12">
        <v>0.43196544276457882</v>
      </c>
      <c r="N73" s="12">
        <v>0.36933045356371491</v>
      </c>
      <c r="O73" s="12">
        <v>0</v>
      </c>
      <c r="P73" s="12">
        <v>4.1036717062634988E-2</v>
      </c>
      <c r="Q73" s="63">
        <v>18</v>
      </c>
      <c r="R73" s="60">
        <v>41</v>
      </c>
      <c r="S73" s="60">
        <v>3</v>
      </c>
      <c r="T73" s="60">
        <v>52</v>
      </c>
      <c r="U73" s="56" t="s">
        <v>570</v>
      </c>
      <c r="V73" s="56">
        <v>36</v>
      </c>
    </row>
    <row r="74" spans="1:22">
      <c r="I74" t="s">
        <v>301</v>
      </c>
      <c r="J74" t="s">
        <v>214</v>
      </c>
      <c r="K74" s="12">
        <v>0.21695760598503741</v>
      </c>
      <c r="L74" s="12">
        <v>5.4862842892768077E-2</v>
      </c>
      <c r="M74" s="12">
        <v>2.4937655860349128E-2</v>
      </c>
      <c r="N74" s="12">
        <v>0.66583541147132175</v>
      </c>
      <c r="O74" s="12">
        <v>0</v>
      </c>
      <c r="P74" s="12">
        <v>3.7406483790523692E-2</v>
      </c>
      <c r="Q74" s="63">
        <v>3</v>
      </c>
      <c r="R74" s="60">
        <v>23</v>
      </c>
      <c r="S74" s="60">
        <v>47</v>
      </c>
      <c r="T74" s="60">
        <v>10</v>
      </c>
      <c r="U74" s="56" t="s">
        <v>570</v>
      </c>
      <c r="V74" s="56">
        <v>37</v>
      </c>
    </row>
    <row r="75" spans="1:22">
      <c r="I75" t="s">
        <v>419</v>
      </c>
      <c r="J75" t="s">
        <v>214</v>
      </c>
      <c r="K75" s="12">
        <v>0.1076923076923077</v>
      </c>
      <c r="L75" s="12">
        <v>3.4188034188034191E-2</v>
      </c>
      <c r="M75" s="12">
        <v>0.25641025641025639</v>
      </c>
      <c r="N75" s="12">
        <v>0.5658119658119658</v>
      </c>
      <c r="O75" s="12">
        <v>0</v>
      </c>
      <c r="P75" s="12">
        <v>3.5897435897435895E-2</v>
      </c>
      <c r="Q75" s="63">
        <v>23</v>
      </c>
      <c r="R75" s="60">
        <v>36</v>
      </c>
      <c r="S75" s="60">
        <v>17</v>
      </c>
      <c r="T75" s="60">
        <v>27</v>
      </c>
      <c r="U75" s="56" t="s">
        <v>570</v>
      </c>
      <c r="V75" s="56">
        <v>38</v>
      </c>
    </row>
    <row r="76" spans="1:22">
      <c r="I76" t="s">
        <v>303</v>
      </c>
      <c r="J76" t="s">
        <v>214</v>
      </c>
      <c r="K76" s="12">
        <v>3.880597014925373E-2</v>
      </c>
      <c r="L76" s="12">
        <v>3.2835820895522387E-2</v>
      </c>
      <c r="M76" s="12">
        <v>0.2746268656716418</v>
      </c>
      <c r="N76" s="12">
        <v>0.61791044776119408</v>
      </c>
      <c r="O76" s="12">
        <v>0</v>
      </c>
      <c r="P76" s="12">
        <v>3.5820895522388062E-2</v>
      </c>
      <c r="Q76" s="63">
        <v>45</v>
      </c>
      <c r="R76" s="60">
        <v>38</v>
      </c>
      <c r="S76" s="60">
        <v>13</v>
      </c>
      <c r="T76" s="60">
        <v>17</v>
      </c>
      <c r="U76" s="56" t="s">
        <v>570</v>
      </c>
      <c r="V76" s="56">
        <v>39</v>
      </c>
    </row>
    <row r="77" spans="1:22">
      <c r="I77" t="s">
        <v>249</v>
      </c>
      <c r="J77" t="s">
        <v>214</v>
      </c>
      <c r="K77" s="12">
        <v>3.7383177570093455E-2</v>
      </c>
      <c r="L77" s="12">
        <v>6.3551401869158877E-2</v>
      </c>
      <c r="M77" s="12">
        <v>0.3252336448598131</v>
      </c>
      <c r="N77" s="12">
        <v>0.53831775700934581</v>
      </c>
      <c r="O77" s="12">
        <v>0</v>
      </c>
      <c r="P77" s="12">
        <v>3.5514018691588788E-2</v>
      </c>
      <c r="Q77" s="63">
        <v>46</v>
      </c>
      <c r="R77" s="60">
        <v>21</v>
      </c>
      <c r="S77" s="60">
        <v>9</v>
      </c>
      <c r="T77" s="60">
        <v>37</v>
      </c>
      <c r="U77" s="56" t="s">
        <v>570</v>
      </c>
      <c r="V77" s="56">
        <v>40</v>
      </c>
    </row>
    <row r="78" spans="1:22">
      <c r="I78" t="s">
        <v>324</v>
      </c>
      <c r="J78" t="s">
        <v>214</v>
      </c>
      <c r="K78" s="12">
        <v>0.13193403298350825</v>
      </c>
      <c r="L78" s="12">
        <v>2.5487256371814093E-2</v>
      </c>
      <c r="M78" s="12">
        <v>0.34782608695652173</v>
      </c>
      <c r="N78" s="12">
        <v>0.46026986506746626</v>
      </c>
      <c r="O78" s="12">
        <v>0</v>
      </c>
      <c r="P78" s="12">
        <v>3.4482758620689655E-2</v>
      </c>
      <c r="Q78" s="63">
        <v>17</v>
      </c>
      <c r="R78" s="60">
        <v>42</v>
      </c>
      <c r="S78" s="60">
        <v>8</v>
      </c>
      <c r="T78" s="60">
        <v>45</v>
      </c>
      <c r="U78" s="56" t="s">
        <v>570</v>
      </c>
      <c r="V78" s="56">
        <v>41</v>
      </c>
    </row>
    <row r="79" spans="1:22">
      <c r="I79" t="s">
        <v>350</v>
      </c>
      <c r="J79" t="s">
        <v>214</v>
      </c>
      <c r="K79" s="12">
        <v>0.16246498599439776</v>
      </c>
      <c r="L79" s="12">
        <v>4.4817927170868348E-2</v>
      </c>
      <c r="M79" s="12">
        <v>0.15966386554621848</v>
      </c>
      <c r="N79" s="12">
        <v>0.59943977591036413</v>
      </c>
      <c r="O79" s="12">
        <v>0</v>
      </c>
      <c r="P79" s="12">
        <v>3.3613445378151259E-2</v>
      </c>
      <c r="Q79" s="63">
        <v>13</v>
      </c>
      <c r="R79" s="60">
        <v>33</v>
      </c>
      <c r="S79" s="60">
        <v>30</v>
      </c>
      <c r="T79" s="60">
        <v>22</v>
      </c>
      <c r="U79" s="56" t="s">
        <v>570</v>
      </c>
      <c r="V79" s="56">
        <v>42</v>
      </c>
    </row>
    <row r="80" spans="1:22">
      <c r="I80" t="s">
        <v>383</v>
      </c>
      <c r="J80" t="s">
        <v>214</v>
      </c>
      <c r="K80" s="12">
        <v>0.11392405063291139</v>
      </c>
      <c r="L80" s="12">
        <v>1.62748643761302E-2</v>
      </c>
      <c r="M80" s="12">
        <v>0.29294755877034356</v>
      </c>
      <c r="N80" s="12">
        <v>0.54430379746835444</v>
      </c>
      <c r="O80" s="12">
        <v>0</v>
      </c>
      <c r="P80" s="12">
        <v>3.25497287522604E-2</v>
      </c>
      <c r="Q80" s="63">
        <v>21</v>
      </c>
      <c r="R80" s="60">
        <v>46</v>
      </c>
      <c r="S80" s="60">
        <v>11</v>
      </c>
      <c r="T80" s="60">
        <v>33</v>
      </c>
      <c r="U80" s="56" t="s">
        <v>570</v>
      </c>
      <c r="V80" s="56">
        <v>43</v>
      </c>
    </row>
    <row r="81" spans="9:22">
      <c r="I81" t="s">
        <v>316</v>
      </c>
      <c r="J81" t="s">
        <v>214</v>
      </c>
      <c r="K81" s="12">
        <v>3.3613445378151259E-2</v>
      </c>
      <c r="L81" s="12">
        <v>0.17142857142857143</v>
      </c>
      <c r="M81" s="12">
        <v>0.13445378151260504</v>
      </c>
      <c r="N81" s="12">
        <v>0.63361344537815123</v>
      </c>
      <c r="O81" s="12">
        <v>0</v>
      </c>
      <c r="P81" s="12">
        <v>2.689075630252101E-2</v>
      </c>
      <c r="Q81" s="63">
        <v>48</v>
      </c>
      <c r="R81" s="60">
        <v>4</v>
      </c>
      <c r="S81" s="60">
        <v>32</v>
      </c>
      <c r="T81" s="60">
        <v>12</v>
      </c>
      <c r="U81" s="56" t="s">
        <v>570</v>
      </c>
      <c r="V81" s="56">
        <v>44</v>
      </c>
    </row>
    <row r="82" spans="9:22">
      <c r="I82" t="s">
        <v>288</v>
      </c>
      <c r="J82" t="s">
        <v>214</v>
      </c>
      <c r="K82" s="12">
        <v>0.29257641921397382</v>
      </c>
      <c r="L82" s="12">
        <v>1.9650655021834062E-2</v>
      </c>
      <c r="M82" s="12">
        <v>4.148471615720524E-2</v>
      </c>
      <c r="N82" s="12">
        <v>0.62008733624454149</v>
      </c>
      <c r="O82" s="12">
        <v>0</v>
      </c>
      <c r="P82" s="12">
        <v>2.6200873362445413E-2</v>
      </c>
      <c r="Q82" s="63">
        <v>1</v>
      </c>
      <c r="R82" s="60">
        <v>45</v>
      </c>
      <c r="S82" s="60">
        <v>43</v>
      </c>
      <c r="T82" s="60">
        <v>16</v>
      </c>
      <c r="U82" s="56" t="s">
        <v>570</v>
      </c>
      <c r="V82" s="56">
        <v>45</v>
      </c>
    </row>
    <row r="83" spans="9:22">
      <c r="I83" t="s">
        <v>235</v>
      </c>
      <c r="J83" t="s">
        <v>214</v>
      </c>
      <c r="K83" s="12">
        <v>4.9261083743842367E-2</v>
      </c>
      <c r="L83" s="12">
        <v>5.4187192118226604E-2</v>
      </c>
      <c r="M83" s="12">
        <v>0.26600985221674878</v>
      </c>
      <c r="N83" s="12">
        <v>0.60591133004926112</v>
      </c>
      <c r="O83" s="12">
        <v>0</v>
      </c>
      <c r="P83" s="12">
        <v>2.4630541871921183E-2</v>
      </c>
      <c r="Q83" s="63">
        <v>41</v>
      </c>
      <c r="R83" s="60">
        <v>25</v>
      </c>
      <c r="S83" s="60">
        <v>15</v>
      </c>
      <c r="T83" s="60">
        <v>20</v>
      </c>
      <c r="U83" s="56" t="s">
        <v>570</v>
      </c>
      <c r="V83" s="56">
        <v>46</v>
      </c>
    </row>
    <row r="84" spans="9:22">
      <c r="I84" t="s">
        <v>431</v>
      </c>
      <c r="J84" t="s">
        <v>214</v>
      </c>
      <c r="K84" s="12">
        <v>7.255936675461741E-2</v>
      </c>
      <c r="L84" s="12">
        <v>4.6174142480211081E-2</v>
      </c>
      <c r="M84" s="12">
        <v>0.23482849604221637</v>
      </c>
      <c r="N84" s="12">
        <v>0.62269129287598945</v>
      </c>
      <c r="O84" s="12">
        <v>0</v>
      </c>
      <c r="P84" s="12">
        <v>2.3746701846965697E-2</v>
      </c>
      <c r="Q84" s="63">
        <v>34</v>
      </c>
      <c r="R84" s="60">
        <v>32</v>
      </c>
      <c r="S84" s="60">
        <v>20</v>
      </c>
      <c r="T84" s="60">
        <v>14</v>
      </c>
      <c r="U84" s="56" t="s">
        <v>570</v>
      </c>
      <c r="V84" s="56">
        <v>47</v>
      </c>
    </row>
    <row r="85" spans="9:22">
      <c r="I85" t="s">
        <v>433</v>
      </c>
      <c r="J85" t="s">
        <v>214</v>
      </c>
      <c r="K85" s="12">
        <v>9.4915254237288138E-2</v>
      </c>
      <c r="L85" s="12">
        <v>0.10847457627118644</v>
      </c>
      <c r="M85" s="12">
        <v>9.152542372881356E-2</v>
      </c>
      <c r="N85" s="12">
        <v>0.68474576271186438</v>
      </c>
      <c r="O85" s="12">
        <v>0</v>
      </c>
      <c r="P85" s="12">
        <v>2.0338983050847456E-2</v>
      </c>
      <c r="Q85" s="63">
        <v>26</v>
      </c>
      <c r="R85" s="60">
        <v>10</v>
      </c>
      <c r="S85" s="60">
        <v>40</v>
      </c>
      <c r="T85" s="60">
        <v>7</v>
      </c>
      <c r="U85" s="56" t="s">
        <v>570</v>
      </c>
      <c r="V85" s="56">
        <v>48</v>
      </c>
    </row>
    <row r="86" spans="9:22">
      <c r="I86" t="s">
        <v>408</v>
      </c>
      <c r="J86" t="s">
        <v>214</v>
      </c>
      <c r="K86" s="12">
        <v>7.2580645161290328E-2</v>
      </c>
      <c r="L86" s="12">
        <v>8.0645161290322578E-3</v>
      </c>
      <c r="M86" s="12">
        <v>0</v>
      </c>
      <c r="N86" s="12">
        <v>0.90322580645161288</v>
      </c>
      <c r="O86" s="12">
        <v>0</v>
      </c>
      <c r="P86" s="12">
        <v>1.6129032258064516E-2</v>
      </c>
      <c r="Q86" s="63">
        <v>33</v>
      </c>
      <c r="R86" s="60">
        <v>49</v>
      </c>
      <c r="S86" s="60">
        <v>53</v>
      </c>
      <c r="T86" s="60">
        <v>2</v>
      </c>
      <c r="U86" s="56" t="s">
        <v>570</v>
      </c>
      <c r="V86" s="56">
        <v>49</v>
      </c>
    </row>
    <row r="87" spans="9:22">
      <c r="I87" t="s">
        <v>394</v>
      </c>
      <c r="J87" t="s">
        <v>214</v>
      </c>
      <c r="K87" s="12">
        <v>0.17741935483870969</v>
      </c>
      <c r="L87" s="12">
        <v>0</v>
      </c>
      <c r="M87" s="12">
        <v>0.50806451612903225</v>
      </c>
      <c r="N87" s="12">
        <v>0.29838709677419356</v>
      </c>
      <c r="O87" s="12">
        <v>0</v>
      </c>
      <c r="P87" s="12">
        <v>1.6129032258064516E-2</v>
      </c>
      <c r="Q87" s="63">
        <v>9</v>
      </c>
      <c r="R87" s="60">
        <v>53</v>
      </c>
      <c r="S87" s="60">
        <v>1</v>
      </c>
      <c r="T87" s="60">
        <v>53</v>
      </c>
      <c r="U87" s="56" t="s">
        <v>570</v>
      </c>
      <c r="V87" s="56">
        <v>50</v>
      </c>
    </row>
    <row r="88" spans="9:22">
      <c r="I88" t="s">
        <v>242</v>
      </c>
      <c r="J88" t="s">
        <v>214</v>
      </c>
      <c r="K88" s="12">
        <v>0.20258620689655171</v>
      </c>
      <c r="L88" s="12">
        <v>4.7413793103448273E-2</v>
      </c>
      <c r="M88" s="12">
        <v>3.8793103448275863E-2</v>
      </c>
      <c r="N88" s="12">
        <v>0.69827586206896552</v>
      </c>
      <c r="O88" s="12">
        <v>0</v>
      </c>
      <c r="P88" s="12">
        <v>1.2931034482758621E-2</v>
      </c>
      <c r="Q88" s="63">
        <v>5</v>
      </c>
      <c r="R88" s="60">
        <v>31</v>
      </c>
      <c r="S88" s="60">
        <v>44</v>
      </c>
      <c r="T88" s="60">
        <v>5</v>
      </c>
      <c r="U88" s="56" t="s">
        <v>570</v>
      </c>
      <c r="V88" s="56">
        <v>51</v>
      </c>
    </row>
    <row r="89" spans="9:22">
      <c r="I89" t="s">
        <v>263</v>
      </c>
      <c r="J89" t="s">
        <v>214</v>
      </c>
      <c r="K89" s="12">
        <v>0.16326530612244897</v>
      </c>
      <c r="L89" s="12">
        <v>0.10612244897959183</v>
      </c>
      <c r="M89" s="12">
        <v>0.18367346938775511</v>
      </c>
      <c r="N89" s="12">
        <v>0.53877551020408165</v>
      </c>
      <c r="O89" s="12">
        <v>0</v>
      </c>
      <c r="P89" s="12">
        <v>8.1632653061224497E-3</v>
      </c>
      <c r="Q89" s="63">
        <v>12</v>
      </c>
      <c r="R89" s="60">
        <v>11</v>
      </c>
      <c r="S89" s="60">
        <v>29</v>
      </c>
      <c r="T89" s="60">
        <v>36</v>
      </c>
      <c r="U89" s="56" t="s">
        <v>570</v>
      </c>
      <c r="V89" s="56">
        <v>52</v>
      </c>
    </row>
    <row r="90" spans="9:22">
      <c r="I90" t="s">
        <v>295</v>
      </c>
      <c r="J90" t="s">
        <v>214</v>
      </c>
      <c r="K90" s="12">
        <v>4.6242774566473986E-2</v>
      </c>
      <c r="L90" s="12">
        <v>3.4682080924855488E-2</v>
      </c>
      <c r="M90" s="12">
        <v>0</v>
      </c>
      <c r="N90" s="12">
        <v>0.91907514450867056</v>
      </c>
      <c r="O90" s="12">
        <v>0</v>
      </c>
      <c r="P90" s="12">
        <v>0</v>
      </c>
      <c r="Q90" s="63">
        <v>44</v>
      </c>
      <c r="R90" s="60">
        <v>35</v>
      </c>
      <c r="S90" s="60">
        <v>52</v>
      </c>
      <c r="T90" s="60">
        <v>1</v>
      </c>
      <c r="U90" s="56" t="s">
        <v>570</v>
      </c>
      <c r="V90" s="56">
        <v>53</v>
      </c>
    </row>
    <row r="91" spans="9:22">
      <c r="I91" t="s">
        <v>252</v>
      </c>
      <c r="J91" t="s">
        <v>251</v>
      </c>
      <c r="K91" s="12" t="e">
        <v>#DIV/0!</v>
      </c>
      <c r="L91" s="12" t="e">
        <v>#DIV/0!</v>
      </c>
      <c r="M91" s="12" t="e">
        <v>#DIV/0!</v>
      </c>
      <c r="N91" s="12" t="e">
        <v>#DIV/0!</v>
      </c>
      <c r="O91" s="12" t="e">
        <v>#DIV/0!</v>
      </c>
      <c r="P91" s="12" t="e">
        <v>#DIV/0!</v>
      </c>
      <c r="Q91" s="56" t="s">
        <v>570</v>
      </c>
      <c r="R91" s="56" t="s">
        <v>570</v>
      </c>
      <c r="S91" s="56" t="s">
        <v>570</v>
      </c>
      <c r="T91" s="56" t="s">
        <v>570</v>
      </c>
      <c r="U91" s="56" t="s">
        <v>570</v>
      </c>
      <c r="V91" s="56" t="s">
        <v>570</v>
      </c>
    </row>
    <row r="92" spans="9:22">
      <c r="I92" t="s">
        <v>404</v>
      </c>
      <c r="J92" t="s">
        <v>251</v>
      </c>
      <c r="K92" s="12" t="e">
        <v>#DIV/0!</v>
      </c>
      <c r="L92" s="12" t="e">
        <v>#DIV/0!</v>
      </c>
      <c r="M92" s="12" t="e">
        <v>#DIV/0!</v>
      </c>
      <c r="N92" s="12" t="e">
        <v>#DIV/0!</v>
      </c>
      <c r="O92" s="12" t="e">
        <v>#DIV/0!</v>
      </c>
      <c r="P92" s="12" t="e">
        <v>#DIV/0!</v>
      </c>
      <c r="Q92" s="56" t="s">
        <v>570</v>
      </c>
      <c r="R92" s="56" t="s">
        <v>570</v>
      </c>
      <c r="S92" s="56" t="s">
        <v>570</v>
      </c>
      <c r="T92" s="56" t="s">
        <v>570</v>
      </c>
      <c r="U92" s="56" t="s">
        <v>570</v>
      </c>
      <c r="V92" s="56" t="s">
        <v>570</v>
      </c>
    </row>
    <row r="93" spans="9:22">
      <c r="I93" t="s">
        <v>334</v>
      </c>
      <c r="J93" t="s">
        <v>251</v>
      </c>
      <c r="K93" s="12" t="e">
        <v>#DIV/0!</v>
      </c>
      <c r="L93" s="12" t="e">
        <v>#DIV/0!</v>
      </c>
      <c r="M93" s="12" t="e">
        <v>#DIV/0!</v>
      </c>
      <c r="N93" s="12" t="e">
        <v>#DIV/0!</v>
      </c>
      <c r="O93" s="12" t="e">
        <v>#DIV/0!</v>
      </c>
      <c r="P93" s="12" t="e">
        <v>#DIV/0!</v>
      </c>
      <c r="Q93" s="56" t="s">
        <v>570</v>
      </c>
      <c r="R93" s="56" t="s">
        <v>570</v>
      </c>
      <c r="S93" s="56" t="s">
        <v>570</v>
      </c>
      <c r="T93" s="56" t="s">
        <v>570</v>
      </c>
      <c r="U93" s="56" t="s">
        <v>570</v>
      </c>
      <c r="V93" s="56" t="s">
        <v>570</v>
      </c>
    </row>
    <row r="94" spans="9:22">
      <c r="I94" t="s">
        <v>410</v>
      </c>
      <c r="J94" t="s">
        <v>251</v>
      </c>
      <c r="K94" s="12">
        <v>8.410636982065553E-2</v>
      </c>
      <c r="L94" s="12">
        <v>5.8750773036487319E-2</v>
      </c>
      <c r="M94" s="12">
        <v>0.35807050092764381</v>
      </c>
      <c r="N94" s="12">
        <v>0.25726654298082868</v>
      </c>
      <c r="O94" s="12">
        <v>0</v>
      </c>
      <c r="P94" s="12">
        <v>0.24180581323438466</v>
      </c>
      <c r="Q94" s="63">
        <v>5</v>
      </c>
      <c r="R94" s="60">
        <v>4</v>
      </c>
      <c r="S94" s="60">
        <v>2</v>
      </c>
      <c r="T94" s="60">
        <v>8</v>
      </c>
      <c r="U94" s="56" t="s">
        <v>570</v>
      </c>
      <c r="V94" s="60">
        <v>1</v>
      </c>
    </row>
    <row r="95" spans="9:22">
      <c r="I95" t="s">
        <v>322</v>
      </c>
      <c r="J95" t="s">
        <v>251</v>
      </c>
      <c r="K95" s="12">
        <v>0.12702366127023662</v>
      </c>
      <c r="L95" s="12">
        <v>7.5965130759651306E-2</v>
      </c>
      <c r="M95" s="12">
        <v>0.28393524283935245</v>
      </c>
      <c r="N95" s="12">
        <v>0.38356164383561642</v>
      </c>
      <c r="O95" s="12">
        <v>0</v>
      </c>
      <c r="P95" s="12">
        <v>0.1295143212951432</v>
      </c>
      <c r="Q95" s="63">
        <v>3</v>
      </c>
      <c r="R95" s="60">
        <v>3</v>
      </c>
      <c r="S95" s="60">
        <v>7</v>
      </c>
      <c r="T95" s="60">
        <v>6</v>
      </c>
      <c r="U95" s="56" t="s">
        <v>570</v>
      </c>
      <c r="V95" s="60">
        <v>2</v>
      </c>
    </row>
    <row r="96" spans="9:22">
      <c r="I96" t="s">
        <v>309</v>
      </c>
      <c r="J96" t="s">
        <v>251</v>
      </c>
      <c r="K96" s="12">
        <v>5.8870644773728477E-2</v>
      </c>
      <c r="L96" s="12">
        <v>0.12655186223468162</v>
      </c>
      <c r="M96" s="12">
        <v>0.34281137364837805</v>
      </c>
      <c r="N96" s="12">
        <v>0.34881858229875851</v>
      </c>
      <c r="O96" s="12">
        <v>0</v>
      </c>
      <c r="P96" s="12">
        <v>0.12294753704445334</v>
      </c>
      <c r="Q96" s="63">
        <v>7</v>
      </c>
      <c r="R96" s="60">
        <v>2</v>
      </c>
      <c r="S96" s="60">
        <v>4</v>
      </c>
      <c r="T96" s="60">
        <v>7</v>
      </c>
      <c r="U96" s="56" t="s">
        <v>570</v>
      </c>
      <c r="V96" s="60">
        <v>3</v>
      </c>
    </row>
    <row r="97" spans="9:22">
      <c r="I97" t="s">
        <v>320</v>
      </c>
      <c r="J97" t="s">
        <v>251</v>
      </c>
      <c r="K97" s="12">
        <v>6.5040650406504072E-2</v>
      </c>
      <c r="L97" s="12">
        <v>3.4552845528455285E-2</v>
      </c>
      <c r="M97" s="12">
        <v>0.47967479674796748</v>
      </c>
      <c r="N97" s="12">
        <v>0.40243902439024393</v>
      </c>
      <c r="O97" s="12">
        <v>0</v>
      </c>
      <c r="P97" s="12">
        <v>1.8292682926829267E-2</v>
      </c>
      <c r="Q97" s="63">
        <v>6</v>
      </c>
      <c r="R97" s="60">
        <v>7</v>
      </c>
      <c r="S97" s="60">
        <v>1</v>
      </c>
      <c r="T97" s="60">
        <v>5</v>
      </c>
      <c r="U97" s="56" t="s">
        <v>570</v>
      </c>
      <c r="V97" s="60">
        <v>4</v>
      </c>
    </row>
    <row r="98" spans="9:22">
      <c r="I98" t="s">
        <v>271</v>
      </c>
      <c r="J98" t="s">
        <v>251</v>
      </c>
      <c r="K98" s="12">
        <v>5.2496798975672214E-2</v>
      </c>
      <c r="L98" s="12">
        <v>0.14852752880921896</v>
      </c>
      <c r="M98" s="12">
        <v>0.35083226632522407</v>
      </c>
      <c r="N98" s="12">
        <v>0.43021766965428937</v>
      </c>
      <c r="O98" s="12">
        <v>0</v>
      </c>
      <c r="P98" s="12">
        <v>1.7925736235595392E-2</v>
      </c>
      <c r="Q98" s="63">
        <v>8</v>
      </c>
      <c r="R98" s="60">
        <v>1</v>
      </c>
      <c r="S98" s="60">
        <v>3</v>
      </c>
      <c r="T98" s="60">
        <v>4</v>
      </c>
      <c r="U98" s="56" t="s">
        <v>570</v>
      </c>
      <c r="V98" s="60">
        <v>5</v>
      </c>
    </row>
    <row r="99" spans="9:22">
      <c r="I99" t="s">
        <v>326</v>
      </c>
      <c r="J99" t="s">
        <v>251</v>
      </c>
      <c r="K99" s="12">
        <v>0.11332007952286283</v>
      </c>
      <c r="L99" s="12">
        <v>5.3677932405566599E-2</v>
      </c>
      <c r="M99" s="12">
        <v>0.34194831013916499</v>
      </c>
      <c r="N99" s="12">
        <v>0.47912524850894633</v>
      </c>
      <c r="O99" s="12">
        <v>0</v>
      </c>
      <c r="P99" s="12">
        <v>1.1928429423459244E-2</v>
      </c>
      <c r="Q99" s="63">
        <v>4</v>
      </c>
      <c r="R99" s="60">
        <v>5</v>
      </c>
      <c r="S99" s="60">
        <v>5</v>
      </c>
      <c r="T99" s="60">
        <v>3</v>
      </c>
      <c r="U99" s="56" t="s">
        <v>570</v>
      </c>
      <c r="V99" s="60">
        <v>6</v>
      </c>
    </row>
    <row r="100" spans="9:22">
      <c r="I100" t="s">
        <v>318</v>
      </c>
      <c r="J100" t="s">
        <v>251</v>
      </c>
      <c r="K100" s="12">
        <v>0.16945107398568018</v>
      </c>
      <c r="L100" s="12">
        <v>4.77326968973747E-2</v>
      </c>
      <c r="M100" s="12">
        <v>0.29116945107398567</v>
      </c>
      <c r="N100" s="12">
        <v>0.48687350835322196</v>
      </c>
      <c r="O100" s="12">
        <v>0</v>
      </c>
      <c r="P100" s="12">
        <v>4.7732696897374704E-3</v>
      </c>
      <c r="Q100" s="63">
        <v>2</v>
      </c>
      <c r="R100" s="60">
        <v>6</v>
      </c>
      <c r="S100" s="60">
        <v>6</v>
      </c>
      <c r="T100" s="60">
        <v>2</v>
      </c>
      <c r="U100" s="56" t="s">
        <v>570</v>
      </c>
      <c r="V100" s="60">
        <v>7</v>
      </c>
    </row>
    <row r="101" spans="9:22">
      <c r="I101" t="s">
        <v>342</v>
      </c>
      <c r="J101" t="s">
        <v>251</v>
      </c>
      <c r="K101" s="12">
        <v>0.19254658385093168</v>
      </c>
      <c r="L101" s="12">
        <v>6.2111801242236021E-3</v>
      </c>
      <c r="M101" s="12">
        <v>0.23291925465838509</v>
      </c>
      <c r="N101" s="12">
        <v>0.56521739130434778</v>
      </c>
      <c r="O101" s="12">
        <v>0</v>
      </c>
      <c r="P101" s="12">
        <v>3.105590062111801E-3</v>
      </c>
      <c r="Q101" s="63">
        <v>1</v>
      </c>
      <c r="R101" s="60">
        <v>8</v>
      </c>
      <c r="S101" s="60">
        <v>8</v>
      </c>
      <c r="T101" s="60">
        <v>1</v>
      </c>
      <c r="U101" s="56" t="s">
        <v>570</v>
      </c>
      <c r="V101" s="60">
        <v>8</v>
      </c>
    </row>
  </sheetData>
  <autoFilter ref="CF2:CS2" xr:uid="{892539DD-1BF1-4703-A0F9-1B9967FE71CA}">
    <sortState xmlns:xlrd2="http://schemas.microsoft.com/office/spreadsheetml/2017/richdata2" ref="CF3:CS13">
      <sortCondition descending="1" ref="CM2"/>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E289-68DD-433B-A962-2355FCC7CC69}">
  <sheetPr>
    <tabColor theme="0"/>
  </sheetPr>
  <dimension ref="A2:O8"/>
  <sheetViews>
    <sheetView workbookViewId="0">
      <selection activeCell="Q14" sqref="Q14"/>
    </sheetView>
  </sheetViews>
  <sheetFormatPr defaultRowHeight="15"/>
  <cols>
    <col min="1" max="16384" width="9.140625" style="69"/>
  </cols>
  <sheetData>
    <row r="2" spans="1:15" ht="26.25">
      <c r="A2" s="108" t="s">
        <v>571</v>
      </c>
      <c r="B2" s="108"/>
      <c r="C2" s="108"/>
      <c r="D2" s="108"/>
      <c r="E2" s="108"/>
      <c r="F2" s="108"/>
      <c r="G2" s="108"/>
      <c r="H2" s="108"/>
      <c r="I2" s="108"/>
      <c r="J2" s="108"/>
      <c r="K2" s="108"/>
      <c r="L2" s="108"/>
      <c r="M2" s="108"/>
      <c r="N2" s="108"/>
      <c r="O2" s="108"/>
    </row>
    <row r="3" spans="1:15" ht="15" customHeight="1">
      <c r="A3" s="109" t="s">
        <v>572</v>
      </c>
      <c r="B3" s="109"/>
      <c r="C3" s="109"/>
      <c r="D3" s="109"/>
      <c r="E3" s="109"/>
      <c r="F3" s="109"/>
      <c r="G3" s="109"/>
      <c r="H3" s="109"/>
      <c r="I3" s="109"/>
      <c r="J3" s="109"/>
      <c r="K3" s="109"/>
      <c r="L3" s="109"/>
      <c r="M3" s="109"/>
      <c r="N3" s="109"/>
      <c r="O3" s="109"/>
    </row>
    <row r="4" spans="1:15">
      <c r="A4" s="109"/>
      <c r="B4" s="109"/>
      <c r="C4" s="109"/>
      <c r="D4" s="109"/>
      <c r="E4" s="109"/>
      <c r="F4" s="109"/>
      <c r="G4" s="109"/>
      <c r="H4" s="109"/>
      <c r="I4" s="109"/>
      <c r="J4" s="109"/>
      <c r="K4" s="109"/>
      <c r="L4" s="109"/>
      <c r="M4" s="109"/>
      <c r="N4" s="109"/>
      <c r="O4" s="109"/>
    </row>
    <row r="5" spans="1:15">
      <c r="A5" s="109"/>
      <c r="B5" s="109"/>
      <c r="C5" s="109"/>
      <c r="D5" s="109"/>
      <c r="E5" s="109"/>
      <c r="F5" s="109"/>
      <c r="G5" s="109"/>
      <c r="H5" s="109"/>
      <c r="I5" s="109"/>
      <c r="J5" s="109"/>
      <c r="K5" s="109"/>
      <c r="L5" s="109"/>
      <c r="M5" s="109"/>
      <c r="N5" s="109"/>
      <c r="O5" s="109"/>
    </row>
    <row r="6" spans="1:15">
      <c r="A6" s="109"/>
      <c r="B6" s="109"/>
      <c r="C6" s="109"/>
      <c r="D6" s="109"/>
      <c r="E6" s="109"/>
      <c r="F6" s="109"/>
      <c r="G6" s="109"/>
      <c r="H6" s="109"/>
      <c r="I6" s="109"/>
      <c r="J6" s="109"/>
      <c r="K6" s="109"/>
      <c r="L6" s="109"/>
      <c r="M6" s="109"/>
      <c r="N6" s="109"/>
      <c r="O6" s="109"/>
    </row>
    <row r="7" spans="1:15">
      <c r="A7" s="109"/>
      <c r="B7" s="109"/>
      <c r="C7" s="109"/>
      <c r="D7" s="109"/>
      <c r="E7" s="109"/>
      <c r="F7" s="109"/>
      <c r="G7" s="109"/>
      <c r="H7" s="109"/>
      <c r="I7" s="109"/>
      <c r="J7" s="109"/>
      <c r="K7" s="109"/>
      <c r="L7" s="109"/>
      <c r="M7" s="109"/>
      <c r="N7" s="109"/>
      <c r="O7" s="109"/>
    </row>
    <row r="8" spans="1:15">
      <c r="A8" s="109"/>
      <c r="B8" s="109"/>
      <c r="C8" s="109"/>
      <c r="D8" s="109"/>
      <c r="E8" s="109"/>
      <c r="F8" s="109"/>
      <c r="G8" s="109"/>
      <c r="H8" s="109"/>
      <c r="I8" s="109"/>
      <c r="J8" s="109"/>
      <c r="K8" s="109"/>
      <c r="L8" s="109"/>
      <c r="M8" s="109"/>
      <c r="N8" s="109"/>
      <c r="O8" s="109"/>
    </row>
  </sheetData>
  <sheetProtection algorithmName="SHA-512" hashValue="rhdOaATG2tpj/232EwlccQPAEoDS8fbHXqj+idMuJ4grY8//JdkUO1sU2xtiJyRc4yxmhIwW7dxZKY1XwRTc9g==" saltValue="SE4DMz6gECRVNBEzy9DpMw==" spinCount="100000" sheet="1" objects="1" scenarios="1"/>
  <mergeCells count="2">
    <mergeCell ref="A2:O2"/>
    <mergeCell ref="A3:O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2630-AC48-4CCD-9163-DCA1C6887894}">
  <sheetPr>
    <tabColor theme="4"/>
  </sheetPr>
  <dimension ref="A1:Q40"/>
  <sheetViews>
    <sheetView showGridLines="0" tabSelected="1" view="pageBreakPreview" zoomScale="90" zoomScaleNormal="100" zoomScaleSheetLayoutView="90" workbookViewId="0">
      <selection activeCell="N3" sqref="N3"/>
    </sheetView>
  </sheetViews>
  <sheetFormatPr defaultColWidth="8.85546875" defaultRowHeight="15"/>
  <cols>
    <col min="1" max="1" width="11.5703125" customWidth="1"/>
    <col min="2" max="11" width="6.85546875" customWidth="1"/>
    <col min="12" max="12" width="5" customWidth="1"/>
    <col min="13" max="13" width="10.7109375" customWidth="1"/>
    <col min="14" max="14" width="8.85546875" customWidth="1"/>
    <col min="15" max="16" width="15.85546875" customWidth="1"/>
    <col min="17" max="17" width="8.85546875" customWidth="1"/>
  </cols>
  <sheetData>
    <row r="1" spans="1:17" ht="16.5" customHeight="1"/>
    <row r="2" spans="1:17" ht="26.25">
      <c r="A2" s="71" t="s">
        <v>571</v>
      </c>
      <c r="B2" s="72"/>
      <c r="C2" s="72"/>
      <c r="D2" s="72"/>
      <c r="E2" s="72"/>
      <c r="F2" s="72"/>
      <c r="G2" s="72"/>
      <c r="H2" s="72"/>
      <c r="I2" s="72"/>
      <c r="J2" s="72"/>
      <c r="K2" s="72"/>
      <c r="L2" s="72"/>
      <c r="O2" s="73"/>
      <c r="P2" s="70" t="s">
        <v>573</v>
      </c>
    </row>
    <row r="3" spans="1:17" ht="20.45" customHeight="1">
      <c r="A3" s="132" t="s">
        <v>271</v>
      </c>
      <c r="B3" s="132"/>
      <c r="C3" s="132"/>
      <c r="D3" s="132"/>
      <c r="E3" s="132"/>
      <c r="F3" s="132"/>
      <c r="G3" s="132"/>
      <c r="H3" s="132"/>
      <c r="I3" s="132"/>
      <c r="J3" s="132"/>
      <c r="K3" s="132"/>
      <c r="L3" s="132"/>
      <c r="O3" s="73"/>
    </row>
    <row r="4" spans="1:17" ht="15.6" customHeight="1">
      <c r="A4" s="112" t="str">
        <f>_xlfn.XLOOKUP($A$3,RAW_Survey!$C$3:$C$101,RAW_Survey!$E$3:$E$101)</f>
        <v>City of Satellite Beach</v>
      </c>
      <c r="B4" s="112"/>
      <c r="C4" s="112"/>
      <c r="D4" s="112"/>
      <c r="E4" s="112"/>
      <c r="F4" s="112"/>
      <c r="G4" s="112"/>
      <c r="H4" s="112"/>
      <c r="I4" s="112"/>
      <c r="J4" s="112"/>
      <c r="K4" s="112"/>
      <c r="L4" s="74"/>
      <c r="M4" s="137" t="s">
        <v>574</v>
      </c>
      <c r="N4" s="137"/>
      <c r="O4" s="137"/>
      <c r="P4" s="137"/>
    </row>
    <row r="5" spans="1:17" ht="2.4500000000000002" customHeight="1">
      <c r="B5" s="75"/>
      <c r="C5" s="75"/>
      <c r="D5" s="75"/>
      <c r="E5" s="75"/>
      <c r="F5" s="75"/>
      <c r="G5" s="75"/>
      <c r="H5" s="75"/>
      <c r="I5" s="75"/>
      <c r="J5" s="75"/>
      <c r="K5" s="75"/>
      <c r="L5" s="75"/>
      <c r="M5" s="137"/>
      <c r="N5" s="137"/>
      <c r="O5" s="137"/>
      <c r="P5" s="137"/>
    </row>
    <row r="6" spans="1:17" ht="16.5" thickBot="1">
      <c r="A6" s="76" t="s">
        <v>575</v>
      </c>
      <c r="B6" s="76"/>
      <c r="C6" s="76"/>
      <c r="D6" s="76"/>
      <c r="E6" s="76"/>
      <c r="F6" s="76"/>
      <c r="G6" s="76"/>
      <c r="H6" s="77" t="s">
        <v>576</v>
      </c>
      <c r="I6" s="143" t="s">
        <v>251</v>
      </c>
      <c r="J6" s="143"/>
      <c r="K6" s="143"/>
      <c r="M6" s="138"/>
      <c r="N6" s="138"/>
      <c r="O6" s="138"/>
      <c r="P6" s="138"/>
    </row>
    <row r="7" spans="1:17" s="56" customFormat="1" ht="15.75" customHeight="1" thickBot="1">
      <c r="A7" s="78" t="s">
        <v>577</v>
      </c>
      <c r="B7" s="79">
        <v>2000</v>
      </c>
      <c r="C7" s="80">
        <v>2003</v>
      </c>
      <c r="D7" s="80">
        <v>2006</v>
      </c>
      <c r="E7" s="80">
        <v>2008</v>
      </c>
      <c r="F7" s="80">
        <v>2010</v>
      </c>
      <c r="G7" s="80">
        <v>2012</v>
      </c>
      <c r="H7" s="80">
        <v>2015</v>
      </c>
      <c r="I7" s="80">
        <v>2017</v>
      </c>
      <c r="J7" s="80">
        <v>2019</v>
      </c>
      <c r="K7" s="81" t="s">
        <v>578</v>
      </c>
      <c r="M7" s="117" t="s">
        <v>577</v>
      </c>
      <c r="N7" s="118"/>
      <c r="O7" s="79" t="s">
        <v>579</v>
      </c>
      <c r="P7" s="81" t="s">
        <v>580</v>
      </c>
    </row>
    <row r="8" spans="1:17">
      <c r="A8" s="125" t="s">
        <v>581</v>
      </c>
      <c r="B8" s="82">
        <f>IFERROR(_xlfn.XLOOKUP($A$3,RAW_Survey!$C$3:$C$101,RAW_Survey!$F$3:$F$101),"-")</f>
        <v>96</v>
      </c>
      <c r="C8" s="83">
        <f>IFERROR(_xlfn.XLOOKUP($A$3,RAW_Survey!$C$3:$C$101,RAW_Survey!$S$3:$S$101),"-")</f>
        <v>84</v>
      </c>
      <c r="D8" s="83">
        <f>IFERROR(_xlfn.XLOOKUP($A$3,RAW_Survey!$C$3:$C$101,RAW_Survey!$AG$3:$AG$101),"-")</f>
        <v>52</v>
      </c>
      <c r="E8" s="83">
        <f>IFERROR(_xlfn.XLOOKUP($A$3,RAW_Survey!$C$3:$C$101,RAW_Survey!$AU$3:$AU$101),"-")</f>
        <v>61</v>
      </c>
      <c r="F8" s="83">
        <f>IFERROR(_xlfn.XLOOKUP($A$3,RAW_Survey!$C$3:$C$101,RAW_Survey!$BI$3:$BI$101),"-")</f>
        <v>39</v>
      </c>
      <c r="G8" s="83">
        <f>IFERROR(_xlfn.XLOOKUP($A$3,RAW_Survey!$C$3:$C$101,RAW_Survey!$BW$3:$BW$101),"-")</f>
        <v>52</v>
      </c>
      <c r="H8" s="83">
        <f>IFERROR(_xlfn.XLOOKUP($A$3,RAW_Survey!$C$3:$C$101,RAW_Survey!$CS$3:$CS$101),"-")</f>
        <v>53</v>
      </c>
      <c r="I8" s="83">
        <f>IFERROR(_xlfn.XLOOKUP($A$3,RAW_Survey!$C$3:$C$101,RAW_Survey!$DO$3:$DO$101),"-")</f>
        <v>37</v>
      </c>
      <c r="J8" s="83">
        <f>IFERROR(_xlfn.XLOOKUP($A$3,RAW_Survey!$C$3:$C$101,RAW_Survey!$EK$3:$EK$101),"-")</f>
        <v>0</v>
      </c>
      <c r="K8" s="84">
        <f>IFERROR(_xlfn.XLOOKUP($A$3,RAW_Survey!$C$3:$C$101,RAW_Survey!$FP$3:$FP$101),"-")</f>
        <v>41</v>
      </c>
      <c r="L8" s="56"/>
      <c r="M8" s="119" t="s">
        <v>582</v>
      </c>
      <c r="N8" s="120"/>
      <c r="O8" s="85">
        <f>IFERROR(_xlfn.XLOOKUP($A$3,RAW_Survey!$C$3:$C$101,RAW_Survey!$GC$3:$GC$101),"-")</f>
        <v>34</v>
      </c>
      <c r="P8" s="86">
        <f>IFERROR(_xlfn.XLOOKUP($A$3,RAW_Survey!$C$3:$C$101,RAW_Survey!$GP$3:$GP$101),"-")</f>
        <v>48</v>
      </c>
      <c r="Q8" s="87"/>
    </row>
    <row r="9" spans="1:17">
      <c r="A9" s="126"/>
      <c r="B9" s="88">
        <f>IFERROR(_xlfn.XLOOKUP($A$3,RAW_Survey!$C$3:$C$101,RAW_Survey!$N$3:$N$101),0)</f>
        <v>0.1273209549071618</v>
      </c>
      <c r="C9" s="89">
        <f>IFERROR(_xlfn.XLOOKUP($A$3,RAW_Survey!$C$3:$C$101,RAW_Survey!$AB$3:$AB$101),0)</f>
        <v>0.11397557666214382</v>
      </c>
      <c r="D9" s="89">
        <f>IFERROR(_xlfn.XLOOKUP($A$3,RAW_Survey!$C$3:$C$101,RAW_Survey!$AP$3:$AP$101),0)</f>
        <v>8.3067092651757185E-2</v>
      </c>
      <c r="E9" s="89">
        <f>IFERROR(_xlfn.XLOOKUP($A$3,RAW_Survey!$C$3:$C$101,RAW_Survey!$BD$3:$BD$101),0)</f>
        <v>9.7133757961783446E-2</v>
      </c>
      <c r="F9" s="89">
        <f>IFERROR(_xlfn.XLOOKUP($A$3,RAW_Survey!$C$3:$C$101,RAW_Survey!$BR$3:$BR$101),0)</f>
        <v>0.12074303405572756</v>
      </c>
      <c r="G9" s="89">
        <f>IFERROR(_xlfn.XLOOKUP($A$3,RAW_Survey!$C$3:$C$101,RAW_Survey!$CM$3:$CM$101),0)</f>
        <v>7.5691411935953426E-2</v>
      </c>
      <c r="H9" s="89">
        <f>IFERROR(_xlfn.XLOOKUP($A$3,RAW_Survey!$C$3:$C$101,RAW_Survey!$DI$3:$DI$101),0)</f>
        <v>0.10927835051546392</v>
      </c>
      <c r="I9" s="89">
        <f>IFERROR(_xlfn.XLOOKUP($A$3,RAW_Survey!$C$3:$C$101,RAW_Survey!$EE$3:$EE$101),0)</f>
        <v>5.5472263868065967E-2</v>
      </c>
      <c r="J9" s="89">
        <f>IFERROR(_xlfn.XLOOKUP($A$3,RAW_Survey!$C$3:$C$101,RAW_Survey!$FA$3:$FA$101),0)</f>
        <v>0</v>
      </c>
      <c r="K9" s="90">
        <f>IFERROR(_xlfn.XLOOKUP($A$3,RAW_Survey!$C$3:$C$101,RAW_Survey!$FW$3:$FW$101),0)</f>
        <v>5.2496798975672214E-2</v>
      </c>
      <c r="L9" s="56"/>
      <c r="M9" s="121"/>
      <c r="N9" s="122"/>
      <c r="O9" s="91">
        <f>IFERROR(_xlfn.XLOOKUP($A$3,RAW_Survey!$C$3:$C$101,RAW_Survey!$GJ$3:$GJ$101),0)</f>
        <v>4.2446941323345817E-2</v>
      </c>
      <c r="P9" s="90">
        <f>IFERROR(_xlfn.XLOOKUP($A$3,RAW_Survey!$C$3:$C$101,RAW_Survey!$GW$3:$GW$101),0)</f>
        <v>6.3241106719367585E-2</v>
      </c>
    </row>
    <row r="10" spans="1:17">
      <c r="A10" s="127" t="s">
        <v>583</v>
      </c>
      <c r="B10" s="92">
        <f>IFERROR(_xlfn.XLOOKUP($A$3,RAW_Survey!$C$3:$C$101,RAW_Survey!$G$3:$G$101),"-")</f>
        <v>108</v>
      </c>
      <c r="C10" s="93">
        <f>IFERROR(_xlfn.XLOOKUP($A$3,RAW_Survey!$C$3:$C$101,RAW_Survey!$T$3:$T$101),"-")</f>
        <v>68</v>
      </c>
      <c r="D10" s="93">
        <f>IFERROR(_xlfn.XLOOKUP($A$3,RAW_Survey!$C$3:$C$101,RAW_Survey!$AH$3:$AH$101),"-")</f>
        <v>27</v>
      </c>
      <c r="E10" s="93">
        <f>IFERROR(_xlfn.XLOOKUP($A$3,RAW_Survey!$C$3:$C$101,RAW_Survey!$AV$3:$AV$101),"-")</f>
        <v>34</v>
      </c>
      <c r="F10" s="93">
        <f>IFERROR(_xlfn.XLOOKUP($A$3,RAW_Survey!$C$3:$C$101,RAW_Survey!$BJ$3:$BJ$101),"-")</f>
        <v>23</v>
      </c>
      <c r="G10" s="93">
        <f>IFERROR(_xlfn.XLOOKUP($A$3,RAW_Survey!$C$3:$C$101,RAW_Survey!$BX$3:$BX$101),"-")</f>
        <v>45</v>
      </c>
      <c r="H10" s="93">
        <f>IFERROR(_xlfn.XLOOKUP($A$3,RAW_Survey!$C$3:$C$101,RAW_Survey!$CT$3:$CT$101),"-")</f>
        <v>39</v>
      </c>
      <c r="I10" s="93">
        <f>IFERROR(_xlfn.XLOOKUP($A$3,RAW_Survey!$C$3:$C$101,RAW_Survey!$DP$3:$DP$101),"-")</f>
        <v>95</v>
      </c>
      <c r="J10" s="93">
        <f>IFERROR(_xlfn.XLOOKUP($A$3,RAW_Survey!$C$3:$C$101,RAW_Survey!$EL$3:$EL$101),"-")</f>
        <v>0</v>
      </c>
      <c r="K10" s="94">
        <f>IFERROR(_xlfn.XLOOKUP($A$3,RAW_Survey!$C$3:$C$101,RAW_Survey!$FQ$3:$FQ$101),"-")</f>
        <v>116</v>
      </c>
      <c r="L10" s="56"/>
      <c r="M10" s="123" t="s">
        <v>584</v>
      </c>
      <c r="N10" s="124"/>
      <c r="O10" s="95">
        <f>IFERROR(_xlfn.XLOOKUP($A$3,RAW_Survey!$C$3:$C$101,RAW_Survey!$GD$3:$GD$101),"-")</f>
        <v>120</v>
      </c>
      <c r="P10" s="94" cm="1">
        <f t="array" ref="P10">IFERROR(_xlfn.XLOOKUP($A$3,RAW_Survey!$C$3:$C$101,RAW_Survey!$GQ3:$GQ$101),"-")</f>
        <v>112</v>
      </c>
    </row>
    <row r="11" spans="1:17">
      <c r="A11" s="127"/>
      <c r="B11" s="88">
        <f>IFERROR(_xlfn.XLOOKUP($A$3,RAW_Survey!$C$3:$C$101,RAW_Survey!$O$3:$O$101),0)</f>
        <v>0.14323607427055704</v>
      </c>
      <c r="C11" s="89">
        <f>IFERROR(_xlfn.XLOOKUP($A$3,RAW_Survey!$C$3:$C$101,RAW_Survey!$AC$3:$AC$101),0)</f>
        <v>9.2265943012211665E-2</v>
      </c>
      <c r="D11" s="89">
        <f>IFERROR(_xlfn.XLOOKUP($A$3,RAW_Survey!$C$3:$C$101,RAW_Survey!$AQ$3:$AQ$101),0)</f>
        <v>4.3130990415335461E-2</v>
      </c>
      <c r="E11" s="89">
        <f>IFERROR(_xlfn.XLOOKUP($A$3,RAW_Survey!$C$3:$C$101,RAW_Survey!$BE$3:$BE$101),0)</f>
        <v>5.4140127388535034E-2</v>
      </c>
      <c r="F11" s="89">
        <f>IFERROR(_xlfn.XLOOKUP($A$3,RAW_Survey!$C$3:$C$101,RAW_Survey!$BS$3:$BS$101),0)</f>
        <v>7.1207430340557279E-2</v>
      </c>
      <c r="G11" s="89">
        <f>IFERROR(_xlfn.XLOOKUP($A$3,RAW_Survey!$C$3:$C$101,RAW_Survey!$CN$3:$CN$101),0)</f>
        <v>6.5502183406113537E-2</v>
      </c>
      <c r="H11" s="89">
        <f>IFERROR(_xlfn.XLOOKUP($A$3,RAW_Survey!$C$3:$C$101,RAW_Survey!$DJ$3:$DJ$101),0)</f>
        <v>8.0412371134020624E-2</v>
      </c>
      <c r="I11" s="89">
        <f>IFERROR(_xlfn.XLOOKUP($A$3,RAW_Survey!$C$3:$C$101,RAW_Survey!$EF$3:$EF$101),0)</f>
        <v>0.14242878560719641</v>
      </c>
      <c r="J11" s="89">
        <f>IFERROR(_xlfn.XLOOKUP($A$3,RAW_Survey!$C$3:$C$101,RAW_Survey!$FB$3:$FB$101),0)</f>
        <v>0</v>
      </c>
      <c r="K11" s="90">
        <f>IFERROR(_xlfn.XLOOKUP($A$3,RAW_Survey!$C$3:$C$101,RAW_Survey!$FX$3:$FX$101),0)</f>
        <v>0.14852752880921896</v>
      </c>
      <c r="L11" s="56"/>
      <c r="M11" s="123"/>
      <c r="N11" s="124"/>
      <c r="O11" s="91">
        <f>IFERROR(_xlfn.XLOOKUP($A$3,RAW_Survey!$C$3:$C$101,RAW_Survey!$GK$3:$GK$101),0)</f>
        <v>0.14981273408239701</v>
      </c>
      <c r="P11" s="90">
        <f>IFERROR(_xlfn.XLOOKUP($A$3,RAW_Survey!$C$3:$C$101,RAW_Survey!$GX$3:$GX$101),0)</f>
        <v>0.14756258234519104</v>
      </c>
    </row>
    <row r="12" spans="1:17">
      <c r="A12" s="126" t="s">
        <v>585</v>
      </c>
      <c r="B12" s="92">
        <f>IFERROR(_xlfn.XLOOKUP($A$3,RAW_Survey!$C$3:$C$101,RAW_Survey!$I$3:$I$101),"-")</f>
        <v>277</v>
      </c>
      <c r="C12" s="93">
        <f>IFERROR(_xlfn.XLOOKUP($A$3,RAW_Survey!$C$3:$C$101,RAW_Survey!$V$3:$V$101),"-")</f>
        <v>270</v>
      </c>
      <c r="D12" s="93">
        <f>IFERROR(_xlfn.XLOOKUP($A$3,RAW_Survey!$C$3:$C$101,RAW_Survey!$AJ$3:$AJ$101),"-")</f>
        <v>265</v>
      </c>
      <c r="E12" s="93">
        <f>IFERROR(_xlfn.XLOOKUP($A$3,RAW_Survey!$C$3:$C$101,RAW_Survey!$AX$3:$AX$101),"-")</f>
        <v>268</v>
      </c>
      <c r="F12" s="93">
        <f>IFERROR(_xlfn.XLOOKUP($A$3,RAW_Survey!$C$3:$C$101,RAW_Survey!$BL$3:$BL$101),"-")</f>
        <v>119</v>
      </c>
      <c r="G12" s="93">
        <f>IFERROR(_xlfn.XLOOKUP($A$3,RAW_Survey!$C$3:$C$101,RAW_Survey!$BZ$3:$BZ$101),"-")</f>
        <v>342</v>
      </c>
      <c r="H12" s="93">
        <f>IFERROR(_xlfn.XLOOKUP($A$3,RAW_Survey!$C$3:$C$101,RAW_Survey!$CV$3:$CV$101),"-")</f>
        <v>245</v>
      </c>
      <c r="I12" s="93">
        <f>IFERROR(_xlfn.XLOOKUP($A$3,RAW_Survey!$C$3:$C$101,RAW_Survey!$DR$3:$DR$101),"-")</f>
        <v>272</v>
      </c>
      <c r="J12" s="93">
        <f>IFERROR(_xlfn.XLOOKUP($A$3,RAW_Survey!$C$3:$C$101,RAW_Survey!$EN$3:$EN$101),"-")</f>
        <v>0</v>
      </c>
      <c r="K12" s="94">
        <f>IFERROR(_xlfn.XLOOKUP($A$3,RAW_Survey!$C$3:$C$101,RAW_Survey!$FR$3:$FR$101),"-")</f>
        <v>274</v>
      </c>
      <c r="L12" s="56"/>
      <c r="M12" s="121" t="s">
        <v>586</v>
      </c>
      <c r="N12" s="122"/>
      <c r="O12" s="95">
        <f>IFERROR(_xlfn.XLOOKUP($A$3,RAW_Survey!$C$3:$C$101,RAW_Survey!$GE$3:$GE$101),"-")</f>
        <v>292</v>
      </c>
      <c r="P12" s="94">
        <f>IFERROR(_xlfn.XLOOKUP($A$3,RAW_Survey!$C$3:$C$101,RAW_Survey!$GR$3:$GR$101),"-")</f>
        <v>256</v>
      </c>
    </row>
    <row r="13" spans="1:17">
      <c r="A13" s="126"/>
      <c r="B13" s="88">
        <f>IFERROR(_xlfn.XLOOKUP($A$3,RAW_Survey!$C$3:$C$101,RAW_Survey!$P$3:$P$101),0)</f>
        <v>0.36737400530503977</v>
      </c>
      <c r="C13" s="89">
        <f>IFERROR(_xlfn.XLOOKUP($A$3,RAW_Survey!$C$3:$C$101,RAW_Survey!$AD$3:$AD$101),0)</f>
        <v>0.36635006784260515</v>
      </c>
      <c r="D13" s="89">
        <f>IFERROR(_xlfn.XLOOKUP($A$3,RAW_Survey!$C$3:$C$101,RAW_Survey!$AR$3:$AR$101),0)</f>
        <v>0.42332268370607029</v>
      </c>
      <c r="E13" s="89">
        <f>IFERROR(_xlfn.XLOOKUP($A$3,RAW_Survey!$C$3:$C$101,RAW_Survey!$BF$3:$BF$101),0)</f>
        <v>0.42675159235668791</v>
      </c>
      <c r="F13" s="89">
        <f>IFERROR(_xlfn.XLOOKUP($A$3,RAW_Survey!$C$3:$C$101,RAW_Survey!$BT$3:$BT$101),0)</f>
        <v>0.36842105263157893</v>
      </c>
      <c r="G13" s="89">
        <f>IFERROR(_xlfn.XLOOKUP($A$3,RAW_Survey!$C$3:$C$101,RAW_Survey!$CO$3:$CO$101),0)</f>
        <v>0.49781659388646288</v>
      </c>
      <c r="H13" s="89">
        <f>IFERROR(_xlfn.XLOOKUP($A$3,RAW_Survey!$C$3:$C$101,RAW_Survey!$DK$3:$DK$101),0)</f>
        <v>0.50515463917525771</v>
      </c>
      <c r="I13" s="89">
        <f>IFERROR(_xlfn.XLOOKUP($A$3,RAW_Survey!$C$3:$C$101,RAW_Survey!$EG$3:$EG$101),0)</f>
        <v>0.40779610194902549</v>
      </c>
      <c r="J13" s="89">
        <f>IFERROR(_xlfn.XLOOKUP($A$3,RAW_Survey!$C$3:$C$101,RAW_Survey!$FC$3:$FC$101),0)</f>
        <v>0</v>
      </c>
      <c r="K13" s="90">
        <f>IFERROR(_xlfn.XLOOKUP($A$3,RAW_Survey!$C$3:$C$101,RAW_Survey!$FY$3:$FY$101),0)</f>
        <v>0.35083226632522407</v>
      </c>
      <c r="L13" s="56"/>
      <c r="M13" s="121"/>
      <c r="N13" s="122"/>
      <c r="O13" s="91">
        <f>IFERROR(_xlfn.XLOOKUP($A$3,RAW_Survey!$C$3:$C$101,RAW_Survey!$GL$3:$GL$101),0)</f>
        <v>0.36454431960049938</v>
      </c>
      <c r="P13" s="90">
        <f>IFERROR(_xlfn.XLOOKUP($A$3,RAW_Survey!$C$3:$C$101,RAW_Survey!$GY$3:$GY$101),0)</f>
        <v>0.33728590250329382</v>
      </c>
    </row>
    <row r="14" spans="1:17">
      <c r="A14" s="127" t="s">
        <v>587</v>
      </c>
      <c r="B14" s="92">
        <f>IFERROR(_xlfn.XLOOKUP($A$3,RAW_Survey!$C$3:$C$101,RAW_Survey!$J$3:$J$101),"-")</f>
        <v>273</v>
      </c>
      <c r="C14" s="93">
        <f>IFERROR(_xlfn.XLOOKUP($A$3,RAW_Survey!$C$3:$C$101,RAW_Survey!$W$3:$W$101),"-")</f>
        <v>315</v>
      </c>
      <c r="D14" s="93">
        <f>IFERROR(_xlfn.XLOOKUP($A$3,RAW_Survey!$C$3:$C$101,RAW_Survey!$AK$3:$AK$101),"-")</f>
        <v>282</v>
      </c>
      <c r="E14" s="93">
        <f>IFERROR(_xlfn.XLOOKUP($A$3,RAW_Survey!$C$3:$C$101,RAW_Survey!$AY$3:$AY$101),"-")</f>
        <v>265</v>
      </c>
      <c r="F14" s="93">
        <f>IFERROR(_xlfn.XLOOKUP($A$3,RAW_Survey!$C$3:$C$101,RAW_Survey!$BM$3:$BM$101),"-")</f>
        <v>142</v>
      </c>
      <c r="G14" s="93">
        <f>IFERROR(_xlfn.XLOOKUP($A$3,RAW_Survey!$C$3:$C$101,RAW_Survey!$CA$3:$CA$101),"-")</f>
        <v>244</v>
      </c>
      <c r="H14" s="93">
        <f>IFERROR(_xlfn.XLOOKUP($A$3,RAW_Survey!$C$3:$C$101,RAW_Survey!$CW$3:$CW$101),"-")</f>
        <v>145</v>
      </c>
      <c r="I14" s="93">
        <f>IFERROR(_xlfn.XLOOKUP($A$3,RAW_Survey!$C$3:$C$101,RAW_Survey!$DS$3:$DS$101),"-")</f>
        <v>263</v>
      </c>
      <c r="J14" s="93">
        <f>IFERROR(_xlfn.XLOOKUP($A$3,RAW_Survey!$C$3:$C$101,RAW_Survey!$EO$3:$EO$101),"-")</f>
        <v>0</v>
      </c>
      <c r="K14" s="94">
        <f>IFERROR(_xlfn.XLOOKUP($A$3,RAW_Survey!$C$3:$C$101,RAW_Survey!$FS$3:$FS$101),"-")</f>
        <v>336</v>
      </c>
      <c r="L14" s="56"/>
      <c r="M14" s="123" t="s">
        <v>588</v>
      </c>
      <c r="N14" s="124"/>
      <c r="O14" s="95">
        <f>IFERROR(_xlfn.XLOOKUP($A$3,RAW_Survey!$C$3:$C$101,RAW_Survey!$GF$3:$GF$101),"-")</f>
        <v>340</v>
      </c>
      <c r="P14" s="94">
        <f>IFERROR(_xlfn.XLOOKUP($A$3,RAW_Survey!$C$3:$C$101,RAW_Survey!$GS$3:$GS$101),"-")</f>
        <v>331</v>
      </c>
    </row>
    <row r="15" spans="1:17">
      <c r="A15" s="127"/>
      <c r="B15" s="88">
        <f>IFERROR(_xlfn.XLOOKUP($A$3,RAW_Survey!$C$3:$C$101,RAW_Survey!$Q$3:$Q$101),0)</f>
        <v>0.36206896551724138</v>
      </c>
      <c r="C15" s="89">
        <f>IFERROR(_xlfn.XLOOKUP($A$3,RAW_Survey!$C$3:$C$101,RAW_Survey!$AE$3:$AE$101),0)</f>
        <v>0.42740841248303935</v>
      </c>
      <c r="D15" s="89">
        <f>IFERROR(_xlfn.XLOOKUP($A$3,RAW_Survey!$C$3:$C$101,RAW_Survey!$AS$3:$AS$101),0)</f>
        <v>0.45047923322683708</v>
      </c>
      <c r="E15" s="89">
        <f>IFERROR(_xlfn.XLOOKUP($A$3,RAW_Survey!$C$3:$C$101,RAW_Survey!$BG$3:$BG$101),0)</f>
        <v>0.42197452229299365</v>
      </c>
      <c r="F15" s="89">
        <f>IFERROR(_xlfn.XLOOKUP($A$3,RAW_Survey!$C$3:$C$101,RAW_Survey!$BU$3:$BU$101),0)</f>
        <v>0.43962848297213625</v>
      </c>
      <c r="G15" s="89">
        <f>IFERROR(_xlfn.XLOOKUP($A$3,RAW_Survey!$C$3:$C$101,RAW_Survey!$CP$3:$CP$101),0)</f>
        <v>0.35516739446870449</v>
      </c>
      <c r="H15" s="89">
        <f>IFERROR(_xlfn.XLOOKUP($A$3,RAW_Survey!$C$3:$C$101,RAW_Survey!$DL$3:$DL$101),0)</f>
        <v>0.29896907216494845</v>
      </c>
      <c r="I15" s="89">
        <f>IFERROR(_xlfn.XLOOKUP($A$3,RAW_Survey!$C$3:$C$101,RAW_Survey!$EH$3:$EH$101),0)</f>
        <v>0.39430284857571213</v>
      </c>
      <c r="J15" s="89">
        <f>IFERROR(_xlfn.XLOOKUP($A$3,RAW_Survey!$C$3:$C$101,RAW_Survey!$FD$3:$FD$101),0)</f>
        <v>0</v>
      </c>
      <c r="K15" s="90">
        <f>IFERROR(_xlfn.XLOOKUP($A$3,RAW_Survey!$C$3:$C$101,RAW_Survey!$FZ$3:$FZ$101),0)</f>
        <v>0.43021766965428937</v>
      </c>
      <c r="M15" s="123"/>
      <c r="N15" s="124"/>
      <c r="O15" s="91">
        <f>IFERROR(_xlfn.XLOOKUP($A$3,RAW_Survey!$C$3:$C$101,RAW_Survey!$GM$3:$GM$101),0)</f>
        <v>0.42446941323345816</v>
      </c>
      <c r="P15" s="90">
        <f>IFERROR(_xlfn.XLOOKUP($A$3,RAW_Survey!$C$3:$C$101,RAW_Survey!$GZ$3:$GZ$101),0)</f>
        <v>0.43610013175230566</v>
      </c>
    </row>
    <row r="16" spans="1:17">
      <c r="A16" s="126" t="s">
        <v>589</v>
      </c>
      <c r="B16" s="92" t="str">
        <f>IFERROR(_xlfn.XLOOKUP($A$3,RAW_Survey!$C$3:$C$101,RAW_Survey!$K$3:$K$101),"-")</f>
        <v>N/A</v>
      </c>
      <c r="C16" s="93" t="str">
        <f>IFERROR(_xlfn.XLOOKUP($A$3,RAW_Survey!$C$3:$C$101,RAW_Survey!$X$3:$X$101),"-")</f>
        <v>N/A</v>
      </c>
      <c r="D16" s="93" t="str">
        <f>IFERROR(_xlfn.XLOOKUP($A$3,RAW_Survey!$C$3:$C$101,RAW_Survey!$AL$3:$AL$101),"-")</f>
        <v>N/A</v>
      </c>
      <c r="E16" s="93" t="str">
        <f>IFERROR(_xlfn.XLOOKUP($A$3,RAW_Survey!$C$3:$C$101,RAW_Survey!$AZ$3:$AZ$101),"-")</f>
        <v>N/A</v>
      </c>
      <c r="F16" s="93" t="str">
        <f>IFERROR(_xlfn.XLOOKUP($A$3,RAW_Survey!$C$3:$C$101,RAW_Survey!$BN$3:$BN$101),"-")</f>
        <v>N/A</v>
      </c>
      <c r="G16" s="93" t="str">
        <f>IFERROR(_xlfn.XLOOKUP($A$3,RAW_Survey!$C$3:$C$101,RAW_Survey!$CB$3:$CB$101),"-")</f>
        <v>N/A</v>
      </c>
      <c r="H16" s="93" t="str">
        <f>IFERROR(_xlfn.XLOOKUP($A$3,RAW_Survey!$C$3:$C$101,RAW_Survey!$CX$3:$CX$101),"-")</f>
        <v>N/A</v>
      </c>
      <c r="I16" s="93" t="str">
        <f>IFERROR(_xlfn.XLOOKUP($A$3,RAW_Survey!$C$3:$C$101,RAW_Survey!$DT$3:$DT$101),"-")</f>
        <v>N/A</v>
      </c>
      <c r="J16" s="93" t="str">
        <f>IFERROR(_xlfn.XLOOKUP($A$3,RAW_Survey!$C$3:$C$101,RAW_Survey!$EP$3:$EP$101),"-")</f>
        <v>N/A</v>
      </c>
      <c r="K16" s="94" t="str">
        <f>IFERROR(_xlfn.XLOOKUP($A$3,RAW_Survey!$C$3:$C$101,RAW_Survey!$FT$3:$FT$101),"-")</f>
        <v>N/A</v>
      </c>
      <c r="L16" s="56"/>
      <c r="M16" s="121" t="s">
        <v>590</v>
      </c>
      <c r="N16" s="122"/>
      <c r="O16" s="95" t="str">
        <f>IFERROR(_xlfn.XLOOKUP($A$3,RAW_Survey!$C$3:$C$101,RAW_Survey!$GG$3:$GG$101),"-")</f>
        <v>N/A</v>
      </c>
      <c r="P16" s="94" t="str">
        <f>IFERROR(_xlfn.XLOOKUP($A$3,RAW_Survey!$C$3:$C$101,RAW_Survey!$GT$3:$GT$101),"-")</f>
        <v>N/A</v>
      </c>
    </row>
    <row r="17" spans="1:16">
      <c r="A17" s="126"/>
      <c r="B17" s="88" t="str">
        <f>IFERROR(_xlfn.XLOOKUP($A$3,RAW_Survey!$C$3:$C$101,RAW_Survey!$R$3:$R$101),0)</f>
        <v>N/A</v>
      </c>
      <c r="C17" s="89" t="str">
        <f>IFERROR(_xlfn.XLOOKUP($A$3,RAW_Survey!$C$3:$C$101,RAW_Survey!$AF$3:$AF$101),0)</f>
        <v>N/A</v>
      </c>
      <c r="D17" s="89" t="str">
        <f>IFERROR(_xlfn.XLOOKUP($A$3,RAW_Survey!$C$3:$C$101,RAW_Survey!$AT$3:$AT$101),0)</f>
        <v>N/A</v>
      </c>
      <c r="E17" s="89" t="str">
        <f>IFERROR(_xlfn.XLOOKUP($A$3,RAW_Survey!$C$3:$C$101,RAW_Survey!$BH$3:$BH$101),0)</f>
        <v>N/A</v>
      </c>
      <c r="F17" s="89" t="str">
        <f>IFERROR(_xlfn.XLOOKUP($A$3,RAW_Survey!$C$3:$C$101,RAW_Survey!$BV$3:$BV$101),0)</f>
        <v>N/A</v>
      </c>
      <c r="G17" s="89" t="str">
        <f>IFERROR(_xlfn.XLOOKUP($A$3,RAW_Survey!$C$3:$C$101,RAW_Survey!$CQ$3:$CQ$101),0)</f>
        <v>N/A</v>
      </c>
      <c r="H17" s="89" t="str">
        <f>IFERROR(_xlfn.XLOOKUP($A$3,RAW_Survey!$C$3:$C$101,RAW_Survey!$DM$3:$DM$101),0)</f>
        <v>N/A</v>
      </c>
      <c r="I17" s="89" t="str">
        <f>IFERROR(_xlfn.XLOOKUP($A$3,RAW_Survey!$C$3:$C$101,RAW_Survey!$EI$3:$EI$101),0)</f>
        <v>N/A</v>
      </c>
      <c r="J17" s="89" t="str">
        <f>IFERROR(_xlfn.XLOOKUP($A$3,RAW_Survey!$C$3:$C$101,RAW_Survey!$FE$3:$FE$101),0)</f>
        <v>N/A</v>
      </c>
      <c r="K17" s="90" t="str">
        <f>IFERROR(_xlfn.XLOOKUP($A$3,RAW_Survey!$C$3:$C$101,RAW_Survey!$GA$3:$GA$101),0)</f>
        <v>N/A</v>
      </c>
      <c r="L17" s="56"/>
      <c r="M17" s="121"/>
      <c r="N17" s="122"/>
      <c r="O17" s="91" t="str">
        <f>IFERROR(_xlfn.XLOOKUP($A$3,RAW_Survey!$C$3:$C$101,RAW_Survey!$GN$3:$GN$101),0)</f>
        <v>N/A</v>
      </c>
      <c r="P17" s="90" t="str">
        <f>IFERROR(_xlfn.XLOOKUP($A$3,RAW_Survey!$C$3:$C$101,RAW_Survey!$HA$3:$HA$101),0)</f>
        <v>N/A</v>
      </c>
    </row>
    <row r="18" spans="1:16">
      <c r="A18" s="139" t="s">
        <v>591</v>
      </c>
      <c r="B18" s="92" t="s">
        <v>570</v>
      </c>
      <c r="C18" s="93" t="s">
        <v>570</v>
      </c>
      <c r="D18" s="93" t="s">
        <v>570</v>
      </c>
      <c r="E18" s="93" t="s">
        <v>570</v>
      </c>
      <c r="F18" s="93" t="s">
        <v>570</v>
      </c>
      <c r="G18" s="93">
        <f>IFERROR(_xlfn.XLOOKUP($A$3,RAW_Survey!$C$3:$C$101,RAW_Survey!$CE$3:$CE$101),"-")</f>
        <v>4</v>
      </c>
      <c r="H18" s="93">
        <f>IFERROR(_xlfn.XLOOKUP($A$3,RAW_Survey!$C$3:$C$101,RAW_Survey!$DA$3:$DA$101),"-")</f>
        <v>3</v>
      </c>
      <c r="I18" s="93">
        <f>IFERROR(_xlfn.XLOOKUP($A$3,RAW_Survey!$C$3:$C$101,RAW_Survey!$DW$3:$DW$101),"-")</f>
        <v>0</v>
      </c>
      <c r="J18" s="93">
        <f>IFERROR(_xlfn.XLOOKUP($A$3,RAW_Survey!$C$3:$C$101,RAW_Survey!$ES$3:$ES$101),"-")</f>
        <v>0</v>
      </c>
      <c r="K18" s="94">
        <f>IFERROR(_xlfn.XLOOKUP($A$3,RAW_Survey!$C$3:$C$101,RAW_Survey!$FU$3:$FU$101),"-")</f>
        <v>14</v>
      </c>
      <c r="M18" s="133" t="s">
        <v>592</v>
      </c>
      <c r="N18" s="134"/>
      <c r="O18" s="95">
        <f>IFERROR(_xlfn.XLOOKUP($A$3,RAW_Survey!$C$3:$C$101,RAW_Survey!$GH$3:$GH$101),"-")</f>
        <v>15</v>
      </c>
      <c r="P18" s="94">
        <f>IFERROR(_xlfn.XLOOKUP($A$3,RAW_Survey!$C$3:$C$101,RAW_Survey!$GU$3:$GU$101),"-")</f>
        <v>12</v>
      </c>
    </row>
    <row r="19" spans="1:16" ht="15.75" thickBot="1">
      <c r="A19" s="140"/>
      <c r="B19" s="96" t="s">
        <v>570</v>
      </c>
      <c r="C19" s="97" t="s">
        <v>570</v>
      </c>
      <c r="D19" s="97" t="s">
        <v>570</v>
      </c>
      <c r="E19" s="97" t="s">
        <v>570</v>
      </c>
      <c r="F19" s="97" t="s">
        <v>570</v>
      </c>
      <c r="G19" s="98">
        <f>IFERROR(_xlfn.XLOOKUP($A$3,RAW_Survey!$C$3:$C$101,RAW_Survey!$CR$3:$CR$101),0)</f>
        <v>5.822416302765648E-3</v>
      </c>
      <c r="H19" s="98">
        <f>IFERROR(_xlfn.XLOOKUP($A$3,RAW_Survey!$C$3:$C$101,RAW_Survey!$DN$3:$DN$101),0)</f>
        <v>6.1855670103092781E-3</v>
      </c>
      <c r="I19" s="98">
        <f>IFERROR(_xlfn.XLOOKUP($A$3,RAW_Survey!$C$3:$C$101,RAW_Survey!$EJ$3:$EJ$101),0)</f>
        <v>0</v>
      </c>
      <c r="J19" s="98">
        <f>IFERROR(_xlfn.XLOOKUP($A$3,RAW_Survey!$C$3:$C$101,RAW_Survey!$FF$3:$FF$101),0)</f>
        <v>0</v>
      </c>
      <c r="K19" s="99">
        <f>IFERROR(_xlfn.XLOOKUP($A$3,RAW_Survey!$C$3:$C$101,RAW_Survey!$GB$3:$GB$101),0)</f>
        <v>1.7925736235595392E-2</v>
      </c>
      <c r="M19" s="135"/>
      <c r="N19" s="136"/>
      <c r="O19" s="100">
        <f>IFERROR(_xlfn.XLOOKUP($A$3,RAW_Survey!$C$3:$C$101,RAW_Survey!$GO$3:$GO$101),0)</f>
        <v>1.8726591760299626E-2</v>
      </c>
      <c r="P19" s="99">
        <f>IFERROR(_xlfn.XLOOKUP($A$3,RAW_Survey!$C$3:$C$101,RAW_Survey!$HB$3:$HB$101),0)</f>
        <v>1.5810276679841896E-2</v>
      </c>
    </row>
    <row r="20" spans="1:16" ht="26.45" customHeight="1">
      <c r="A20" s="101" t="s">
        <v>593</v>
      </c>
      <c r="B20" s="102" t="s">
        <v>570</v>
      </c>
      <c r="C20" s="83" t="s">
        <v>570</v>
      </c>
      <c r="D20" s="83" t="s">
        <v>570</v>
      </c>
      <c r="E20" s="83" t="s">
        <v>570</v>
      </c>
      <c r="F20" s="103">
        <f>IF(IFERROR(_xlfn.XLOOKUP($A$3,RAW_Population!$A$3:$A$103,RAW_Population!$F$3:$F$103),"-")=0,"-",IFERROR(_xlfn.XLOOKUP($A$3,RAW_Population!$A$3:$A$103,RAW_Population!$F$3:$F$103),"-"))</f>
        <v>651</v>
      </c>
      <c r="G20" s="103">
        <f>IF(IFERROR(_xlfn.XLOOKUP($A$3,RAW_Population!$A$3:$A$103,RAW_Population!$H$3:$H$103),"-")=0,"-",IFERROR(_xlfn.XLOOKUP($A$3,RAW_Population!$A$3:$A$103,RAW_Population!$H$3:$H$103),"-"))</f>
        <v>803</v>
      </c>
      <c r="H20" s="103">
        <f>IF(IFERROR(_xlfn.XLOOKUP($A$3,RAW_Population!$A$3:$A$103,RAW_Population!$K$3:$K$103),"-")=0,"-",IFERROR(_xlfn.XLOOKUP($A$3,RAW_Population!$A$3:$A$103,RAW_Population!$K$3:$K$103),"-"))</f>
        <v>686</v>
      </c>
      <c r="I20" s="103">
        <f>IF(IFERROR(_xlfn.XLOOKUP($A$3,RAW_Population!$A$3:$A$103,RAW_Population!$M$3:$M$103),"-")=0,"-",IFERROR(_xlfn.XLOOKUP($A$3,RAW_Population!$A$3:$A$103,RAW_Population!$M$3:$M$103),"-"))</f>
        <v>801</v>
      </c>
      <c r="J20" s="103">
        <f>IF(IFERROR(_xlfn.XLOOKUP($A$3,RAW_Population!$A$3:$A$103,RAW_Population!$O$3:$O$103),"-")=0,"-",IFERROR(_xlfn.XLOOKUP($A$3,RAW_Population!$A$3:$A$103,RAW_Population!$O$3:$O$103),"-"))</f>
        <v>844</v>
      </c>
      <c r="K20" s="104">
        <f>IF(IFERROR(_xlfn.XLOOKUP($A$3,RAW_Population!$A$3:$A$103,RAW_Population!$S$3:$S$103),"-")=0,"-",IFERROR(_xlfn.XLOOKUP($A$3,RAW_Population!$A$3:$A$103,RAW_Population!$S$3:$S$103),"-"))</f>
        <v>843</v>
      </c>
    </row>
    <row r="21" spans="1:16" ht="27" thickBot="1">
      <c r="A21" s="105" t="s">
        <v>594</v>
      </c>
      <c r="B21" s="106" t="s">
        <v>570</v>
      </c>
      <c r="C21" s="97" t="s">
        <v>570</v>
      </c>
      <c r="D21" s="97" t="s">
        <v>570</v>
      </c>
      <c r="E21" s="97" t="s">
        <v>570</v>
      </c>
      <c r="F21" s="98">
        <f>IFERROR((SUM(F8,F10,F12,F14,F16,F18)/F20),"-")</f>
        <v>0.49615975422427033</v>
      </c>
      <c r="G21" s="98">
        <f t="shared" ref="G21:K21" si="0">IFERROR((SUM(G8,G10,G12,G14,G16,G18)/G20),"-")</f>
        <v>0.85554171855541716</v>
      </c>
      <c r="H21" s="98">
        <f t="shared" si="0"/>
        <v>0.70699708454810495</v>
      </c>
      <c r="I21" s="98">
        <f t="shared" si="0"/>
        <v>0.83270911360799005</v>
      </c>
      <c r="J21" s="98">
        <f t="shared" si="0"/>
        <v>0</v>
      </c>
      <c r="K21" s="99">
        <f t="shared" si="0"/>
        <v>0.92645314353499408</v>
      </c>
      <c r="M21" s="66" t="s">
        <v>595</v>
      </c>
      <c r="N21" s="66"/>
      <c r="O21" s="66"/>
      <c r="P21" s="66"/>
    </row>
    <row r="22" spans="1:16" ht="16.5" thickBot="1">
      <c r="M22" s="66" t="str">
        <f>_xlfn.CONCAT("Brevard Public ",_xlfn.XLOOKUP($A$3,RAW_Survey!$C$3:$C$101,RAW_Survey!$B$3:$B$101)," Schools by Mode")</f>
        <v>Brevard Public Middle Schools by Mode</v>
      </c>
      <c r="N22" s="66"/>
    </row>
    <row r="23" spans="1:16" ht="55.5" customHeight="1" thickBot="1">
      <c r="M23" s="141" t="s">
        <v>577</v>
      </c>
      <c r="N23" s="142"/>
      <c r="O23" s="144" t="str">
        <f>_xlfn.CONCAT("Ranking by Percentage As Compared to Other Brevard Public ",_xlfn.XLOOKUP($A$3,RAW_Survey!$C$3:$C$101,RAW_Survey!$B$3:$B$101)," Schools")</f>
        <v>Ranking by Percentage As Compared to Other Brevard Public Middle Schools</v>
      </c>
      <c r="P23" s="145"/>
    </row>
    <row r="24" spans="1:16" ht="19.5" customHeight="1">
      <c r="M24" s="150" t="s">
        <v>558</v>
      </c>
      <c r="N24" s="151"/>
      <c r="O24" s="148" t="str" cm="1">
        <f t="array" ref="O24">_xlfn.XLOOKUP($A$3,'RAW_County Summary'!$I$3:$I$101,'RAW_County Summary'!$Q$3:$Q$101)&amp;IF(_xlfn.XLOOKUP($A$3,'RAW_County Summary'!$I$3:$I$101,'RAW_County Summary'!$Q$3:$Q$101)&lt;&gt;"-",CHOOSE(AND(MOD(_xlfn.XLOOKUP($A$3,'RAW_County Summary'!$I$3:$I$101,'RAW_County Summary'!$Q$3:$Q$101),100)&lt;&gt;{11,12,13})*MIN(4,MOD(_xlfn.XLOOKUP($A$3,'RAW_County Summary'!$I$3:$I$101,'RAW_County Summary'!$Q$3:$Q$101),10))+1,"th","st","nd","rd","th"),"")</f>
        <v>8th</v>
      </c>
      <c r="P24" s="149"/>
    </row>
    <row r="25" spans="1:16" ht="19.5" customHeight="1">
      <c r="M25" s="152" t="s">
        <v>596</v>
      </c>
      <c r="N25" s="153"/>
      <c r="O25" s="113" t="str" cm="1">
        <f t="array" ref="O25">_xlfn.XLOOKUP($A$3,'RAW_County Summary'!$I$3:$I$101,'RAW_County Summary'!$R$3:$R$101)&amp;IF(_xlfn.XLOOKUP($A$3,'RAW_County Summary'!$I$3:$I$101,'RAW_County Summary'!$R$3:$R$101)&lt;&gt;"-",CHOOSE(AND(MOD(_xlfn.XLOOKUP($A$3,'RAW_County Summary'!$I$3:$I$101,'RAW_County Summary'!$R$3:$R$101),100)&lt;&gt;{11,12,13})*MIN(4,MOD(_xlfn.XLOOKUP($A$3,'RAW_County Summary'!$I$3:$I$101,'RAW_County Summary'!$R$3:$R$101),10))+1,"th","st","nd","rd","th"),"")</f>
        <v>1st</v>
      </c>
      <c r="P25" s="114"/>
    </row>
    <row r="26" spans="1:16" ht="19.5" customHeight="1">
      <c r="L26" s="107" t="str">
        <f>_xlfn.XLOOKUP($A$3,RAW_Survey!$C$3:$C$101,RAW_Survey!$B$3:$B$101)</f>
        <v>Middle</v>
      </c>
      <c r="M26" s="130" t="s">
        <v>560</v>
      </c>
      <c r="N26" s="131"/>
      <c r="O26" s="115" t="str" cm="1">
        <f t="array" ref="O26">_xlfn.XLOOKUP($A$3,'RAW_County Summary'!$I$3:$I$101,'RAW_County Summary'!$S$3:$S$101)&amp;IF(_xlfn.XLOOKUP($A$3,'RAW_County Summary'!$I$3:$I$101,'RAW_County Summary'!$S$3:$S$101)&lt;&gt;"-",CHOOSE(AND(MOD(_xlfn.XLOOKUP($A$3,'RAW_County Summary'!$I$3:$I$101,'RAW_County Summary'!$S$3:$S$101),100)&lt;&gt;{11,12,13})*MIN(4,MOD(_xlfn.XLOOKUP($A$3,'RAW_County Summary'!$I$3:$I$101,'RAW_County Summary'!$S$3:$S$101),10))+1,"th","st","nd","rd","th"),"")</f>
        <v>3rd</v>
      </c>
      <c r="P26" s="116"/>
    </row>
    <row r="27" spans="1:16" ht="19.5" customHeight="1">
      <c r="M27" s="152" t="s">
        <v>561</v>
      </c>
      <c r="N27" s="153"/>
      <c r="O27" s="113" t="str" cm="1">
        <f t="array" ref="O27">_xlfn.XLOOKUP($A$3,'RAW_County Summary'!$I$3:$I$101,'RAW_County Summary'!$T$3:$T$101)&amp;IF(_xlfn.XLOOKUP($A$3,'RAW_County Summary'!$I$3:$I$101,'RAW_County Summary'!$T$3:$T$101)&lt;&gt;"-",CHOOSE(AND(MOD(_xlfn.XLOOKUP($A$3,'RAW_County Summary'!$I$3:$I$101,'RAW_County Summary'!$T$3:$T$101),100)&lt;&gt;{11,12,13})*MIN(4,MOD(_xlfn.XLOOKUP($A$3,'RAW_County Summary'!$I$3:$I$101,'RAW_County Summary'!$T$3:$T$101),10))+1,"th","st","nd","rd","th"),"")</f>
        <v>4th</v>
      </c>
      <c r="P27" s="114"/>
    </row>
    <row r="28" spans="1:16" ht="19.5" customHeight="1">
      <c r="M28" s="130" t="s">
        <v>562</v>
      </c>
      <c r="N28" s="131"/>
      <c r="O28" s="115" t="str" cm="1">
        <f t="array" ref="O28">IF(OR(I6="Elementary",I6="Middle",I6="Charter"),"N/A",(_xlfn.XLOOKUP($A$3,'RAW_County Summary'!$I$3:$I$101,'RAW_County Summary'!$U$3:$U$101)&amp;IF(_xlfn.XLOOKUP($A$3,'RAW_County Summary'!$I$3:$I$101,'RAW_County Summary'!$U$3:$U$101)&lt;&gt;"-",CHOOSE(AND(MOD(_xlfn.XLOOKUP($A$3,'RAW_County Summary'!$I$3:$I$101,'RAW_County Summary'!$U$3:$U$101),100)&lt;&gt;{11,12,13})*MIN(4,MOD(_xlfn.XLOOKUP($A$3,'RAW_County Summary'!$I$3:$I$101,'RAW_County Summary'!$U$3:$U$101),10))+1,"th","st","nd","rd","th"),"")))</f>
        <v>N/A</v>
      </c>
      <c r="P28" s="116"/>
    </row>
    <row r="29" spans="1:16" ht="19.5" customHeight="1" thickBot="1">
      <c r="M29" s="128" t="s">
        <v>597</v>
      </c>
      <c r="N29" s="129"/>
      <c r="O29" s="146" t="str" cm="1">
        <f t="array" ref="O29">_xlfn.XLOOKUP($A$3,'RAW_County Summary'!$I$3:$I$101,'RAW_County Summary'!$V$3:$V$101)&amp;IF(_xlfn.XLOOKUP($A$3,'RAW_County Summary'!$I$3:$I$101,'RAW_County Summary'!$V$3:$V$101)&lt;&gt;"-",CHOOSE(AND(MOD(_xlfn.XLOOKUP($A$3,'RAW_County Summary'!$I$3:$I$101,'RAW_County Summary'!$V$3:$V$101),100)&lt;&gt;{11,12,13})*MIN(4,MOD(_xlfn.XLOOKUP($A$3,'RAW_County Summary'!$I$3:$I$101,'RAW_County Summary'!$V$3:$V$101),10))+1,"th","st","nd","rd","th"),"")</f>
        <v>5th</v>
      </c>
      <c r="P29" s="147"/>
    </row>
    <row r="30" spans="1:16" ht="15" customHeight="1">
      <c r="M30" s="110" t="s">
        <v>598</v>
      </c>
      <c r="N30" s="110"/>
      <c r="O30" s="110"/>
      <c r="P30" s="110"/>
    </row>
    <row r="31" spans="1:16" ht="14.25" customHeight="1">
      <c r="M31" s="111"/>
      <c r="N31" s="111"/>
      <c r="O31" s="111"/>
      <c r="P31" s="111"/>
    </row>
    <row r="32" spans="1:16" ht="4.5" hidden="1" customHeight="1">
      <c r="M32" s="111"/>
      <c r="N32" s="111"/>
      <c r="O32" s="111"/>
      <c r="P32" s="111"/>
    </row>
    <row r="33" spans="13:16" ht="18.75" customHeight="1">
      <c r="M33" s="111"/>
      <c r="N33" s="111"/>
      <c r="O33" s="111"/>
      <c r="P33" s="111"/>
    </row>
    <row r="40" spans="13:16">
      <c r="O40" s="40"/>
    </row>
  </sheetData>
  <sheetProtection algorithmName="SHA-512" hashValue="49dW3+COey6NTmfsYZ1E3CDY+jfQ2iPvRIExsTuy8tCLD1tyUDqkZINcmfG8rIKjBGQ1GBxjSXyxXAc6do+Z4g==" saltValue="AIduKqzWqYp6N0spOj2lfA==" spinCount="100000" sheet="1" objects="1" scenarios="1"/>
  <protectedRanges>
    <protectedRange sqref="P2 I6 A3" name="Range1"/>
  </protectedRanges>
  <mergeCells count="32">
    <mergeCell ref="M23:N23"/>
    <mergeCell ref="I6:K6"/>
    <mergeCell ref="O23:P23"/>
    <mergeCell ref="O29:P29"/>
    <mergeCell ref="O28:P28"/>
    <mergeCell ref="O27:P27"/>
    <mergeCell ref="O24:P24"/>
    <mergeCell ref="M24:N24"/>
    <mergeCell ref="M27:N27"/>
    <mergeCell ref="M26:N26"/>
    <mergeCell ref="M25:N25"/>
    <mergeCell ref="A3:L3"/>
    <mergeCell ref="M16:N17"/>
    <mergeCell ref="M18:N19"/>
    <mergeCell ref="M4:P6"/>
    <mergeCell ref="A18:A19"/>
    <mergeCell ref="M30:P33"/>
    <mergeCell ref="A4:K4"/>
    <mergeCell ref="O25:P25"/>
    <mergeCell ref="O26:P26"/>
    <mergeCell ref="M7:N7"/>
    <mergeCell ref="M8:N9"/>
    <mergeCell ref="M10:N11"/>
    <mergeCell ref="M12:N13"/>
    <mergeCell ref="M14:N15"/>
    <mergeCell ref="A8:A9"/>
    <mergeCell ref="A10:A11"/>
    <mergeCell ref="A12:A13"/>
    <mergeCell ref="A14:A15"/>
    <mergeCell ref="A16:A17"/>
    <mergeCell ref="M29:N29"/>
    <mergeCell ref="M28:N28"/>
  </mergeCells>
  <conditionalFormatting sqref="P2">
    <cfRule type="cellIs" dxfId="0" priority="8" operator="equal">
      <formula>"Enter Date"</formula>
    </cfRule>
  </conditionalFormatting>
  <pageMargins left="0.25" right="0.25" top="0.25" bottom="0.25" header="0" footer="0"/>
  <pageSetup scale="9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4020B28-E206-4514-97E0-4D1037D7296D}">
          <x14:formula1>
            <xm:f>'RAW_County Summary'!$A$10:$E$10</xm:f>
          </x14:formula1>
          <xm:sqref>I6</xm:sqref>
        </x14:dataValidation>
        <x14:dataValidation type="list" allowBlank="1" showInputMessage="1" showErrorMessage="1" xr:uid="{F24CB05F-98E2-45E9-B913-3AA16441F824}">
          <x14:formula1>
            <xm:f>_xlfn.IFS($I$6="Elementary",'RAW_County Summary'!$A$11:$A$69,$I$6="Middle",'RAW_County Summary'!$B$11:$B$21,$I$6="High",'RAW_County Summary'!$C$11:$C$21,$I$6="Junior/Senior",'RAW_County Summary'!$D$11:$D$15,$I$6="Charter",'RAW_County Summary'!$E$11:$E$25)</xm:f>
          </x14:formula1>
          <xm:sqref>Q3</xm:sqref>
        </x14:dataValidation>
        <x14:dataValidation type="list" allowBlank="1" showInputMessage="1" showErrorMessage="1" xr:uid="{4AAFA239-A815-464A-B11C-99AD3D21D360}">
          <x14:formula1>
            <xm:f>_xlfn.IFS($I$6="Elementary",'RAW_County Summary'!$A$11:$A$69,$I$6="Middle",'RAW_County Summary'!$B$11:$B$21,$I$6="High",'RAW_County Summary'!$C$11:$C$21,$I$6="Junior/Senior High",'RAW_County Summary'!$D$11:$D$15,$I$6="Charter",'RAW_County Summary'!$E$11:$E$25)</xm:f>
          </x14:formula1>
          <xm:sqref>A3:L3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B822-B50E-405A-80ED-6C467BA941C9}">
  <sheetPr>
    <tabColor theme="5"/>
  </sheetPr>
  <dimension ref="A1:Z34"/>
  <sheetViews>
    <sheetView zoomScale="130" zoomScaleNormal="130" workbookViewId="0">
      <selection activeCell="B3" sqref="B3"/>
    </sheetView>
  </sheetViews>
  <sheetFormatPr defaultRowHeight="15"/>
  <cols>
    <col min="12" max="12" width="30.7109375" bestFit="1" customWidth="1"/>
    <col min="18" max="18" width="30.7109375" bestFit="1" customWidth="1"/>
  </cols>
  <sheetData>
    <row r="1" spans="1:26">
      <c r="A1" s="9" t="s">
        <v>214</v>
      </c>
      <c r="B1" s="9"/>
      <c r="C1" s="9"/>
      <c r="D1" s="9"/>
      <c r="E1" s="9"/>
      <c r="F1" s="9"/>
      <c r="N1">
        <v>2023</v>
      </c>
    </row>
    <row r="2" spans="1:26">
      <c r="A2" t="s">
        <v>577</v>
      </c>
      <c r="B2">
        <v>2000</v>
      </c>
      <c r="C2">
        <v>2003</v>
      </c>
      <c r="D2">
        <v>2006</v>
      </c>
      <c r="E2">
        <v>2008</v>
      </c>
      <c r="F2">
        <v>2010</v>
      </c>
      <c r="G2">
        <v>2012</v>
      </c>
      <c r="H2">
        <v>2015</v>
      </c>
      <c r="I2">
        <v>2017</v>
      </c>
      <c r="J2">
        <v>2019</v>
      </c>
      <c r="K2" s="61">
        <v>2023</v>
      </c>
      <c r="N2" t="s">
        <v>577</v>
      </c>
      <c r="O2" t="s">
        <v>579</v>
      </c>
      <c r="P2" t="s">
        <v>580</v>
      </c>
      <c r="Q2" s="61"/>
    </row>
    <row r="3" spans="1:26">
      <c r="A3" s="9" t="s">
        <v>558</v>
      </c>
      <c r="B3" s="67">
        <f>IFERROR(AVERAGEIFS(RAW_Survey!$N$3:$N$101,RAW_Survey!$N$3:$N$101,"&gt;0",RAW_Survey!$B$3:$B$101,$A$1),"-")</f>
        <v>9.3758123457536771E-2</v>
      </c>
      <c r="C3" s="67">
        <f>IFERROR(AVERAGEIFS(RAW_Survey!$AB$3:$AB$101,RAW_Survey!$AB$3:$AB$101,"&gt;0",RAW_Survey!$B$3:$B$101,$A$1),"-")</f>
        <v>8.0424230582441553E-2</v>
      </c>
      <c r="D3" s="67">
        <f>IFERROR(AVERAGEIFS(RAW_Survey!$AP$3:$AP$101,RAW_Survey!$AP$3:$AP$101,"&gt;0",RAW_Survey!$B$3:$B$101,$A$1),"-")</f>
        <v>7.2693497556890793E-2</v>
      </c>
      <c r="E3" s="67">
        <f>IFERROR(AVERAGEIFS(RAW_Survey!$BD$3:$BD$101,RAW_Survey!$BD$3:$BD$101,"&gt;0",RAW_Survey!$B$3:$B$101,$A$1),"-")</f>
        <v>8.2267211812549229E-2</v>
      </c>
      <c r="F3" s="67">
        <f>IFERROR(AVERAGEIFS(RAW_Survey!$BR$3:$BR$101,RAW_Survey!$BR$3:$BR$101,"&gt;0",RAW_Survey!$B$3:$B$101,$A$1),"-")</f>
        <v>6.8453117653343415E-2</v>
      </c>
      <c r="G3" s="67">
        <f>IFERROR(AVERAGEIFS(RAW_Survey!$CM$3:$CM$101,RAW_Survey!$CM$3:$CM$101,"&gt;0",RAW_Survey!$B$3:$B$101,$A$1),"-")</f>
        <v>8.5909770388418502E-2</v>
      </c>
      <c r="H3" s="67">
        <f>IFERROR(AVERAGEIFS(RAW_Survey!$DI$3:$DI$101,RAW_Survey!$DI$3:$DI$101,"&gt;0",RAW_Survey!$B$3:$B$101,$A$1),"-")</f>
        <v>9.1304494488957777E-2</v>
      </c>
      <c r="I3" s="67">
        <f>IFERROR(AVERAGEIFS(RAW_Survey!$EE$3:$EE$101,RAW_Survey!$EE$3:$EE$101,"&gt;0",RAW_Survey!$B$3:$B$101,$A$1),"-")</f>
        <v>9.5903844233556634E-2</v>
      </c>
      <c r="J3" s="67">
        <f>IFERROR(AVERAGEIFS(RAW_Survey!$FA$3:$FA$101,RAW_Survey!$FA$3:$FA$101,"&gt;0",RAW_Survey!$B$3:$B$101,$A$1),"-")</f>
        <v>8.4728523747558918E-2</v>
      </c>
      <c r="K3" s="67">
        <f>IFERROR(AVERAGEIFS(RAW_Survey!$FW$3:$FW$101,RAW_Survey!$FW$3:$FW$101,"&gt;0",RAW_Survey!$B$3:$B$101,$A$1),"-")</f>
        <v>0.10496181073696431</v>
      </c>
      <c r="N3" s="68" t="s">
        <v>558</v>
      </c>
      <c r="O3" s="67">
        <f>AVERAGEIFS(RAW_Survey!$GJ$3:$GJ$101,RAW_Survey!$GJ$3:$GJ$101,"&gt;0",RAW_Survey!$B$3:$B$101,$A$1)</f>
        <v>8.3736953127254488E-2</v>
      </c>
      <c r="P3" s="67">
        <f>AVERAGEIFS(RAW_Survey!$GW$3:$GW$101,RAW_Survey!$GW$3:$GW$101,"&gt;0",RAW_Survey!$B$3:$B$101,$A$1)</f>
        <v>0.12575859713474363</v>
      </c>
      <c r="Q3" s="60"/>
      <c r="R3" s="60"/>
      <c r="S3" s="60"/>
      <c r="T3" s="60"/>
      <c r="U3" s="60"/>
      <c r="V3" s="60"/>
      <c r="W3" s="60"/>
      <c r="X3" s="60"/>
      <c r="Y3" s="60"/>
      <c r="Z3" s="60"/>
    </row>
    <row r="4" spans="1:26">
      <c r="A4" s="9" t="s">
        <v>559</v>
      </c>
      <c r="B4" s="67">
        <f>IFERROR(AVERAGEIFS(RAW_Survey!$O$3:$O$101,RAW_Survey!$O$3:$O$101,"&gt;0",RAW_Survey!$B$3:$B$101,$A$1),"-")</f>
        <v>9.3045596970322983E-2</v>
      </c>
      <c r="C4" s="67">
        <f>IFERROR(AVERAGEIFS(RAW_Survey!$AC$3:$AC$101,RAW_Survey!$AC$3:$AC$101,"&gt;0",RAW_Survey!$B$3:$B$101,$A$1),"-")</f>
        <v>8.2948927811034093E-2</v>
      </c>
      <c r="D4" s="67">
        <f>IFERROR(AVERAGEIFS(RAW_Survey!$AQ$3:$AQ$101,RAW_Survey!$AQ$3:$AQ$101,"&gt;0",RAW_Survey!$B$3:$B$101,$A$1),"-")</f>
        <v>7.5846191650646155E-2</v>
      </c>
      <c r="E4" s="67">
        <f>IFERROR(AVERAGEIFS(RAW_Survey!$BE$3:$BE$101,RAW_Survey!$BE$3:$BE$101,"&gt;0",RAW_Survey!$B$3:$B$101,$A$1),"-")</f>
        <v>6.4248730201580229E-2</v>
      </c>
      <c r="F4" s="67">
        <f>IFERROR(AVERAGEIFS(RAW_Survey!$BS$3:$BS$101,RAW_Survey!$BS$3:$BS$101,"&gt;0",RAW_Survey!$B$3:$B$101,$A$1),"-")</f>
        <v>3.9729429501330689E-2</v>
      </c>
      <c r="G4" s="67">
        <f>IFERROR(AVERAGEIFS(RAW_Survey!$CN$3:$CN$101,RAW_Survey!$CN$3:$CN$101,"&gt;0",RAW_Survey!$B$3:$B$101,$A$1),"-")</f>
        <v>6.6512609978292808E-2</v>
      </c>
      <c r="H4" s="67">
        <f>IFERROR(AVERAGEIFS(RAW_Survey!$DJ$3:$DJ$101,RAW_Survey!$DJ$3:$DJ$101,"&gt;0",RAW_Survey!$B$3:$B$101,$A$1),"-")</f>
        <v>6.2899701541233269E-2</v>
      </c>
      <c r="I4" s="67">
        <f>IFERROR(AVERAGEIFS(RAW_Survey!$EF$3:$EF$101,RAW_Survey!$EF$3:$EF$101,"&gt;0",RAW_Survey!$B$3:$B$101,$A$1),"-")</f>
        <v>5.54448480645547E-2</v>
      </c>
      <c r="J4" s="67">
        <f>IFERROR(AVERAGEIFS(RAW_Survey!$FB$3:$FB$101,RAW_Survey!$FB$3:$FB$101,"&gt;0",RAW_Survey!$B$3:$B$101,$A$1),"-")</f>
        <v>6.0417571906350089E-2</v>
      </c>
      <c r="K4" s="67">
        <f>IFERROR(AVERAGEIFS(RAW_Survey!$FX$3:$FX$101,RAW_Survey!$FX$3:$FX$101,"&gt;0",RAW_Survey!$B$3:$B$101,$A$1),"-")</f>
        <v>6.8742734223065025E-2</v>
      </c>
      <c r="N4" s="68" t="s">
        <v>559</v>
      </c>
      <c r="O4" s="67">
        <f>AVERAGEIFS(RAW_Survey!$GK$3:$GK$101,RAW_Survey!$GK$3:$GK$101,"&gt;0",RAW_Survey!$B$3:$B$101,$A$1)</f>
        <v>6.7087214269163781E-2</v>
      </c>
      <c r="P4" s="67">
        <f>AVERAGEIFS(RAW_Survey!$GX$3:$GX$101,RAW_Survey!$GX$3:$GX$101,"&gt;0",RAW_Survey!$B$3:$B$101,$A$1)</f>
        <v>6.9591052010609472E-2</v>
      </c>
      <c r="Q4" s="60"/>
      <c r="R4" s="60"/>
      <c r="S4" s="60"/>
      <c r="T4" s="60"/>
      <c r="U4" s="60"/>
      <c r="V4" s="60"/>
      <c r="W4" s="60"/>
      <c r="X4" s="60"/>
      <c r="Y4" s="60"/>
      <c r="Z4" s="60"/>
    </row>
    <row r="5" spans="1:26">
      <c r="A5" s="9" t="s">
        <v>560</v>
      </c>
      <c r="B5" s="67">
        <f>IFERROR(AVERAGEIFS(RAW_Survey!$P$3:$P$101,RAW_Survey!$P$3:$P$101,"&gt;0",RAW_Survey!$B$3:$B$101,$A$1),"-")</f>
        <v>0.27063835122955959</v>
      </c>
      <c r="C5" s="67">
        <f>IFERROR(AVERAGEIFS(RAW_Survey!$AD$3:$AD$101,RAW_Survey!$AD$3:$AD$101,"&gt;0",RAW_Survey!$B$3:$B$101,$A$1),"-")</f>
        <v>0.25716440420030334</v>
      </c>
      <c r="D5" s="67">
        <f>IFERROR(AVERAGEIFS(RAW_Survey!$AR$3:$AR$101,RAW_Survey!$AR$3:$AR$101,"&gt;0",RAW_Survey!$B$3:$B$101,$A$1),"-")</f>
        <v>0.25487994951886284</v>
      </c>
      <c r="E5" s="67">
        <f>IFERROR(AVERAGEIFS(RAW_Survey!$BF$3:$BF$101,RAW_Survey!$BF$3:$BF$101,"&gt;0",RAW_Survey!$B$3:$B$101,$A$1),"-")</f>
        <v>0.26994239157521771</v>
      </c>
      <c r="F5" s="67">
        <f>IFERROR(AVERAGEIFS(RAW_Survey!$BT$3:$BT$101,RAW_Survey!$BT$3:$BT$101,"&gt;0",RAW_Survey!$B$3:$B$101,$A$1),"-")</f>
        <v>0.24055921104322198</v>
      </c>
      <c r="G5" s="67">
        <f>IFERROR(AVERAGEIFS(RAW_Survey!$CO$3:$CO$101,RAW_Survey!$CO$3:$CO$101,"&gt;0",RAW_Survey!$B$3:$B$101,$A$1),"-")</f>
        <v>0.24947377567588813</v>
      </c>
      <c r="H5" s="67">
        <f>IFERROR(AVERAGEIFS(RAW_Survey!$DK$3:$DK$101,RAW_Survey!$DK$3:$DK$101,"&gt;0",RAW_Survey!$B$3:$B$101,$A$1),"-")</f>
        <v>0.22507836564900618</v>
      </c>
      <c r="I5" s="67">
        <f>IFERROR(AVERAGEIFS(RAW_Survey!$EG$3:$EG$101,RAW_Survey!$EG$3:$EG$101,"&gt;0",RAW_Survey!$B$3:$B$101,$A$1),"-")</f>
        <v>0.22137902144886684</v>
      </c>
      <c r="J5" s="67">
        <f>IFERROR(AVERAGEIFS(RAW_Survey!$FC$3:$FC$101,RAW_Survey!$FC$3:$FC$101,"&gt;0",RAW_Survey!$B$3:$B$101,$A$1),"-")</f>
        <v>0.19458888873095553</v>
      </c>
      <c r="K5" s="67">
        <f>IFERROR(AVERAGEIFS(RAW_Survey!$FY$3:$FY$101,RAW_Survey!$FY$3:$FY$101,"&gt;0",RAW_Survey!$B$3:$B$101,$A$1),"-")</f>
        <v>0.20273388049882127</v>
      </c>
      <c r="N5" s="68" t="s">
        <v>560</v>
      </c>
      <c r="O5" s="67">
        <f>AVERAGEIFS(RAW_Survey!$GL$3:$GL$101,RAW_Survey!$GL$3:$GL$101,"&gt;0",RAW_Survey!$B$3:$B$101,$A$1)</f>
        <v>0.18727565962901893</v>
      </c>
      <c r="P5" s="67">
        <f>AVERAGEIFS(RAW_Survey!$GY$3:$GY$101,RAW_Survey!$GY$3:$GY$101,"&gt;0",RAW_Survey!$B$3:$B$101,$A$1)</f>
        <v>0.2225346381082941</v>
      </c>
      <c r="Q5" s="60"/>
      <c r="R5" s="60"/>
      <c r="S5" s="60"/>
      <c r="T5" s="60"/>
      <c r="U5" s="60"/>
      <c r="V5" s="60"/>
      <c r="W5" s="60"/>
      <c r="X5" s="60"/>
      <c r="Y5" s="60"/>
      <c r="Z5" s="60"/>
    </row>
    <row r="6" spans="1:26">
      <c r="A6" s="9" t="s">
        <v>561</v>
      </c>
      <c r="B6" s="67">
        <f>IFERROR(AVERAGEIFS(RAW_Survey!$Q$3:$Q$101,RAW_Survey!$Q$3:$Q$101,"&gt;0",RAW_Survey!$B$3:$B$101,$A$1),"-")</f>
        <v>0.55519019877562525</v>
      </c>
      <c r="C6" s="67">
        <f>IFERROR(AVERAGEIFS(RAW_Survey!$AE$3:$AE$101,RAW_Survey!$AE$3:$AE$101,"&gt;0",RAW_Survey!$B$3:$B$101,$A$1),"-")</f>
        <v>0.58600307840643895</v>
      </c>
      <c r="D6" s="67">
        <f>IFERROR(AVERAGEIFS(RAW_Survey!$AS$3:$AS$101,RAW_Survey!$AS$3:$AS$101,"&gt;0",RAW_Survey!$B$3:$B$101,$A$1),"-")</f>
        <v>0.60498493708040013</v>
      </c>
      <c r="E6" s="67">
        <f>IFERROR(AVERAGEIFS(RAW_Survey!$BG$3:$BG$101,RAW_Survey!$BG$3:$BG$101,"&gt;0",RAW_Survey!$B$3:$B$101,$A$1),"-")</f>
        <v>0.58961786862477639</v>
      </c>
      <c r="F6" s="67">
        <f>IFERROR(AVERAGEIFS(RAW_Survey!$BU$3:$BU$101,RAW_Survey!$BU$3:$BU$101,"&gt;0",RAW_Survey!$B$3:$B$101,$A$1),"-")</f>
        <v>0.65635439890291392</v>
      </c>
      <c r="G6" s="67">
        <f>IFERROR(AVERAGEIFS(RAW_Survey!$CP$3:$CP$101,RAW_Survey!$CP$3:$CP$101,"&gt;0",RAW_Survey!$B$3:$B$101,$A$1),"-")</f>
        <v>0.58147190351601652</v>
      </c>
      <c r="H6" s="67">
        <f>IFERROR(AVERAGEIFS(RAW_Survey!$DL$3:$DL$101,RAW_Survey!$DL$3:$DL$101,"&gt;0",RAW_Survey!$B$3:$B$101,$A$1),"-")</f>
        <v>0.6073246859344904</v>
      </c>
      <c r="I6" s="67">
        <f>IFERROR(AVERAGEIFS(RAW_Survey!$EH$3:$EH$101,RAW_Survey!$EH$3:$EH$101,"&gt;0",RAW_Survey!$B$3:$B$101,$A$1),"-")</f>
        <v>0.62274131236583929</v>
      </c>
      <c r="J6" s="67">
        <f>IFERROR(AVERAGEIFS(RAW_Survey!$FD$3:$FD$101,RAW_Survey!$FD$3:$FD$101,"&gt;0",RAW_Survey!$B$3:$B$101,$A$1),"-")</f>
        <v>0.6463809258084362</v>
      </c>
      <c r="K6" s="67">
        <f>IFERROR(AVERAGEIFS(RAW_Survey!$FZ$3:$FZ$101,RAW_Survey!$FZ$3:$FZ$101,"&gt;0",RAW_Survey!$B$3:$B$101,$A$1),"-")</f>
        <v>0.57838099699600531</v>
      </c>
      <c r="N6" s="68" t="s">
        <v>561</v>
      </c>
      <c r="O6" s="67">
        <f>AVERAGEIFS(RAW_Survey!$GM$3:$GM$101,RAW_Survey!$GM$3:$GM$101,"&gt;0",RAW_Survey!$B$3:$B$101,$A$1)</f>
        <v>0.64012671424009671</v>
      </c>
      <c r="P6" s="67">
        <f>AVERAGEIFS(RAW_Survey!$GZ$3:$GZ$101,RAW_Survey!$GZ$3:$GZ$101,"&gt;0",RAW_Survey!$B$3:$B$101,$A$1)</f>
        <v>0.51815709631632245</v>
      </c>
      <c r="Q6" s="60"/>
      <c r="R6" s="60"/>
      <c r="S6" s="60"/>
      <c r="T6" s="60"/>
      <c r="U6" s="60"/>
      <c r="V6" s="60"/>
      <c r="W6" s="60"/>
      <c r="X6" s="60"/>
      <c r="Y6" s="60"/>
      <c r="Z6" s="60"/>
    </row>
    <row r="7" spans="1:26">
      <c r="A7" s="9" t="s">
        <v>562</v>
      </c>
      <c r="B7" s="67" t="str">
        <f>IFERROR(AVERAGEIFS(RAW_Survey!$R$3:$R$101,RAW_Survey!$R$3:$R$101,"&gt;0",RAW_Survey!$B$3:$B$101,$A$1),"-")</f>
        <v>-</v>
      </c>
      <c r="C7" s="67" t="str">
        <f>IFERROR(AVERAGEIFS(RAW_Survey!$AF$3:$AF$101,RAW_Survey!$AF$3:$AF$101,"&gt;0",RAW_Survey!$B$3:$B$101,$A$1),"-")</f>
        <v>-</v>
      </c>
      <c r="D7" s="67" t="str">
        <f>IFERROR(AVERAGEIFS(RAW_Survey!$AT$3:$AT$101,RAW_Survey!$AT$3:$AT$101,"&gt;0",RAW_Survey!$B$3:$B$101,$A$1),"-")</f>
        <v>-</v>
      </c>
      <c r="E7" s="67" t="str">
        <f>IFERROR(AVERAGEIFS(RAW_Survey!$BH$3:$BH$101,RAW_Survey!$BH$3:$BH$101,"&gt;0",RAW_Survey!$B$3:$B$101,$A$1),"-")</f>
        <v>-</v>
      </c>
      <c r="F7" s="67" t="str">
        <f>IFERROR(AVERAGEIFS(RAW_Survey!$BV$3:$BV$101,RAW_Survey!$BV$3:$BV$101,"&gt;0",RAW_Survey!$B$3:$B$101,$A$1),"-")</f>
        <v>-</v>
      </c>
      <c r="G7" s="67" t="str">
        <f>IFERROR(AVERAGEIFS(RAW_Survey!$CQ$3:$CQ$101,RAW_Survey!$CQ$3:$CQ$101,"&gt;0",RAW_Survey!$B$3:$B$101,$A$1),"-")</f>
        <v>-</v>
      </c>
      <c r="H7" s="67" t="str">
        <f>IFERROR(AVERAGEIFS(RAW_Survey!$DM$3:$DM$101,RAW_Survey!$DM$3:$DM$101,"&gt;0",RAW_Survey!$B$3:$B$101,$A$1),"-")</f>
        <v>-</v>
      </c>
      <c r="I7" s="67" t="str">
        <f>IFERROR(AVERAGEIFS(RAW_Survey!$EI$3:$EI$101,RAW_Survey!$EI$3:$EI$101,"&gt;0",RAW_Survey!$B$3:$B$101,$A$1),"-")</f>
        <v>-</v>
      </c>
      <c r="J7" s="67" t="str">
        <f>IFERROR(AVERAGEIFS(RAW_Survey!$FE$3:$FE$101,RAW_Survey!$FE$3:$FE$101,"&gt;0",RAW_Survey!$B$3:$B$101,$A$1),"-")</f>
        <v>-</v>
      </c>
      <c r="K7" s="67" t="str">
        <f>IFERROR(AVERAGEIFS(RAW_Survey!$GA$3:$GA$101,RAW_Survey!$GA$3:$GA$101,"&gt;0",RAW_Survey!$B$3:$B$101,$A$1),"-")</f>
        <v>-</v>
      </c>
      <c r="N7" s="68" t="s">
        <v>562</v>
      </c>
      <c r="O7" s="67" t="str">
        <f>IFERROR(AVERAGEIFS(RAW_Survey!$GN$3:$GN$101,RAW_Survey!$GN$3:$GN$101,"&gt;0",RAW_Survey!$B$3:$B$101,$A$1),"-")</f>
        <v>-</v>
      </c>
      <c r="P7" s="67" t="str">
        <f>IFERROR(AVERAGEIFS(RAW_Survey!$HA$3:$HA$101,RAW_Survey!$HA$3:$HA$101,"&gt;0",RAW_Survey!$B$3:$B$101,$A$1),"-")</f>
        <v>-</v>
      </c>
      <c r="Q7" s="60"/>
      <c r="R7" s="60"/>
      <c r="S7" s="60"/>
      <c r="T7" s="60"/>
      <c r="U7" s="60"/>
      <c r="V7" s="60"/>
      <c r="W7" s="60"/>
      <c r="X7" s="60"/>
      <c r="Y7" s="60"/>
      <c r="Z7" s="60"/>
    </row>
    <row r="8" spans="1:26">
      <c r="A8" s="9" t="s">
        <v>563</v>
      </c>
      <c r="B8" s="67" t="s">
        <v>570</v>
      </c>
      <c r="C8" s="67" t="s">
        <v>570</v>
      </c>
      <c r="D8" s="60" t="s">
        <v>570</v>
      </c>
      <c r="E8" s="60" t="s">
        <v>570</v>
      </c>
      <c r="F8" s="60" t="s">
        <v>570</v>
      </c>
      <c r="G8" s="67">
        <f>IFERROR(AVERAGEIFS(RAW_Survey!$CR$3:$CR$101,RAW_Survey!$CR$3:$CR$101,"&gt;0",RAW_Survey!$B$3:$B$101,$A$1),"-")</f>
        <v>1.9807722361258193E-2</v>
      </c>
      <c r="H8" s="67">
        <f>IFERROR(AVERAGEIFS(RAW_Survey!$DN$3:$DN$101,RAW_Survey!$DN$3:$DN$101,"&gt;0",RAW_Survey!$B$3:$B$101,$A$1),"-")</f>
        <v>1.9725692731636293E-2</v>
      </c>
      <c r="I8" s="67">
        <f>IFERROR(AVERAGEIFS(RAW_Survey!$EJ$3:$EJ$101,RAW_Survey!$EJ$3:$EJ$101,"&gt;0",RAW_Survey!$B$3:$B$101,$A$1),"-")</f>
        <v>1.803541070623569E-2</v>
      </c>
      <c r="J8" s="67">
        <f>IFERROR(AVERAGEIFS(RAW_Survey!$FF$3:$FF$101,RAW_Survey!$FF$3:$FF$101,"&gt;0",RAW_Survey!$B$3:$B$101,$A$1),"-")</f>
        <v>2.122756630066298E-2</v>
      </c>
      <c r="K8" s="67">
        <f>IFERROR(AVERAGEIFS(RAW_Survey!$GB$3:$GB$101,RAW_Survey!$GB$3:$GB$101,"&gt;0",RAW_Survey!$B$3:$B$101,$A$1),"-")</f>
        <v>5.9067595877157035E-2</v>
      </c>
      <c r="N8" s="68" t="s">
        <v>563</v>
      </c>
      <c r="O8" s="67">
        <f>AVERAGEIFS(RAW_Survey!$GO$3:$GO$101,RAW_Survey!$GO$3:$GO$101,"&gt;0",RAW_Survey!$B$3:$B$101,$A$1)</f>
        <v>3.7888137802152791E-2</v>
      </c>
      <c r="P8" s="67">
        <f>AVERAGEIFS(RAW_Survey!$HB$3:$HB$101,RAW_Survey!$HB$3:$HB$101,"&gt;0",RAW_Survey!$B$3:$B$101,$A$1)</f>
        <v>7.9365416098598013E-2</v>
      </c>
      <c r="Q8" s="60"/>
      <c r="R8" s="60"/>
      <c r="S8" s="60"/>
      <c r="T8" s="60"/>
      <c r="U8" s="60"/>
      <c r="V8" s="60"/>
      <c r="W8" s="60"/>
      <c r="X8" s="60"/>
      <c r="Y8" s="60"/>
      <c r="Z8" s="60"/>
    </row>
    <row r="9" spans="1:26">
      <c r="B9" s="67"/>
      <c r="C9" s="67"/>
      <c r="D9" s="60"/>
      <c r="E9" s="60"/>
      <c r="F9" s="60"/>
      <c r="O9" s="67"/>
      <c r="P9" s="67"/>
    </row>
    <row r="10" spans="1:26">
      <c r="B10" s="60"/>
      <c r="C10" s="60"/>
      <c r="D10" s="60"/>
      <c r="E10" s="60"/>
      <c r="F10" s="60"/>
      <c r="G10" s="60"/>
      <c r="H10" s="60"/>
      <c r="I10" s="60"/>
      <c r="J10" s="60"/>
      <c r="K10" s="60"/>
      <c r="N10" s="68"/>
    </row>
    <row r="11" spans="1:26">
      <c r="B11" s="60"/>
      <c r="C11" s="60"/>
      <c r="D11" s="60"/>
      <c r="E11" s="60"/>
      <c r="F11" s="60"/>
      <c r="G11" s="60"/>
      <c r="O11" s="60"/>
      <c r="P11" s="60"/>
    </row>
    <row r="12" spans="1:26">
      <c r="B12" s="60"/>
      <c r="C12" s="60"/>
      <c r="D12" s="60"/>
      <c r="E12" s="60"/>
      <c r="F12" s="60"/>
      <c r="G12" s="60"/>
      <c r="N12" s="68"/>
    </row>
    <row r="13" spans="1:26" ht="15.75">
      <c r="N13" s="66"/>
      <c r="O13" s="66"/>
      <c r="P13" s="60"/>
    </row>
    <row r="16" spans="1:26">
      <c r="K16" t="s">
        <v>577</v>
      </c>
      <c r="L16" t="s">
        <v>599</v>
      </c>
      <c r="M16" t="s">
        <v>600</v>
      </c>
    </row>
    <row r="17" spans="11:13">
      <c r="K17" s="154" t="s">
        <v>558</v>
      </c>
      <c r="L17" t="str">
        <f>IFERROR(_xlfn.XLOOKUP(M17,'RAW_County Summary'!$AU$10:$AU$61,'RAW_County Summary'!$AM$10:$AM$61),"-")</f>
        <v>Endeavour Elementary School</v>
      </c>
      <c r="M17">
        <v>1</v>
      </c>
    </row>
    <row r="18" spans="11:13">
      <c r="K18" s="154"/>
      <c r="L18" t="str">
        <f>IFERROR(_xlfn.XLOOKUP(M18,'RAW_County Summary'!$AU$10:$AU$61,'RAW_County Summary'!$AM$10:$AM$61),"-")</f>
        <v>Coquina Elementary School</v>
      </c>
      <c r="M18">
        <v>2</v>
      </c>
    </row>
    <row r="19" spans="11:13">
      <c r="K19" s="154"/>
      <c r="L19" t="str">
        <f>IFERROR(_xlfn.XLOOKUP(M19,'RAW_County Summary'!$AU$10:$AU$61,'RAW_County Summary'!$AM$10:$AM$61),"-")</f>
        <v>Golfview Elementary School</v>
      </c>
      <c r="M19">
        <v>3</v>
      </c>
    </row>
    <row r="20" spans="11:13">
      <c r="K20" s="154" t="s">
        <v>559</v>
      </c>
      <c r="L20" t="str">
        <f>IFERROR(_xlfn.XLOOKUP(M20,'RAW_County Summary'!$AV$10:$AV$61,'RAW_County Summary'!$AM$10:$AM$61),"-")</f>
        <v>Surfside Elementary School</v>
      </c>
      <c r="M20">
        <v>1</v>
      </c>
    </row>
    <row r="21" spans="11:13">
      <c r="K21" s="154"/>
      <c r="L21" t="str">
        <f>IFERROR(_xlfn.XLOOKUP(M21,'RAW_County Summary'!$AV$10:$AV$61,'RAW_County Summary'!$AM$10:$AM$61),"-")</f>
        <v>Ocean Breeze Elementary School</v>
      </c>
      <c r="M21">
        <v>2</v>
      </c>
    </row>
    <row r="22" spans="11:13">
      <c r="K22" s="154"/>
      <c r="L22" t="str">
        <f>IFERROR(_xlfn.XLOOKUP(M22,'RAW_County Summary'!$AV$10:$AV$61,'RAW_County Summary'!$AM$10:$AM$61),"-")</f>
        <v>Holland Elementary School</v>
      </c>
      <c r="M22">
        <v>3</v>
      </c>
    </row>
    <row r="23" spans="11:13">
      <c r="K23" s="154" t="s">
        <v>560</v>
      </c>
      <c r="L23" t="str">
        <f>IFERROR(_xlfn.XLOOKUP(M23,'RAW_County Summary'!$AW$10:$AW$61,'RAW_County Summary'!$AM$10:$AM$61),"-")</f>
        <v>Saturn Elementary School</v>
      </c>
      <c r="M23">
        <v>1</v>
      </c>
    </row>
    <row r="24" spans="11:13">
      <c r="K24" s="154"/>
      <c r="L24" t="str">
        <f>IFERROR(_xlfn.XLOOKUP(M24,'RAW_County Summary'!$AW$10:$AW$61,'RAW_County Summary'!$AM$10:$AM$61),"-")</f>
        <v>Palm Bay Elementary  School</v>
      </c>
      <c r="M24">
        <v>2</v>
      </c>
    </row>
    <row r="25" spans="11:13">
      <c r="K25" s="154"/>
      <c r="L25" t="str">
        <f>IFERROR(_xlfn.XLOOKUP(M25,'RAW_County Summary'!$AW$10:$AW$61,'RAW_County Summary'!$AM$10:$AM$61),"-")</f>
        <v>Fairglen Elementary School</v>
      </c>
      <c r="M25">
        <v>3</v>
      </c>
    </row>
    <row r="26" spans="11:13">
      <c r="K26" s="154" t="s">
        <v>561</v>
      </c>
      <c r="L26" t="str">
        <f>IFERROR(_xlfn.XLOOKUP(M26,'RAW_County Summary'!$AX$10:$AX$61,'RAW_County Summary'!$AM$10:$AM$61),"-")</f>
        <v>Freedom 7 Elementary School</v>
      </c>
      <c r="M26">
        <v>1</v>
      </c>
    </row>
    <row r="27" spans="11:13">
      <c r="K27" s="154"/>
      <c r="L27" t="str">
        <f>IFERROR(_xlfn.XLOOKUP(M27,'RAW_County Summary'!$AX$10:$AX$61,'RAW_County Summary'!$AM$10:$AM$61),"-")</f>
        <v>Stevenson Elementary School</v>
      </c>
      <c r="M27">
        <v>2</v>
      </c>
    </row>
    <row r="28" spans="11:13">
      <c r="K28" s="154"/>
      <c r="L28" t="str">
        <f>IFERROR(_xlfn.XLOOKUP(M28,'RAW_County Summary'!$AX$10:$AX$61,'RAW_County Summary'!$AM$10:$AM$61),"-")</f>
        <v>South Lake Elementary School</v>
      </c>
      <c r="M28">
        <v>3</v>
      </c>
    </row>
    <row r="29" spans="11:13">
      <c r="K29" s="154" t="s">
        <v>562</v>
      </c>
      <c r="L29" s="56" t="str">
        <f>IFERROR(_xlfn.XLOOKUP(M29,'RAW_County Summary'!$AY$10:$AY$61,'RAW_County Summary'!$AM$10:$AM$61),"-")</f>
        <v>-</v>
      </c>
      <c r="M29">
        <v>1</v>
      </c>
    </row>
    <row r="30" spans="11:13">
      <c r="K30" s="154"/>
      <c r="L30" s="56" t="str">
        <f>IFERROR(_xlfn.XLOOKUP(M30,'RAW_County Summary'!$AY$10:$AY$61,'RAW_County Summary'!$AM$10:$AM$61),"-")</f>
        <v>-</v>
      </c>
      <c r="M30">
        <v>2</v>
      </c>
    </row>
    <row r="31" spans="11:13">
      <c r="K31" s="154"/>
      <c r="L31" s="56" t="str">
        <f>IFERROR(_xlfn.XLOOKUP(M31,'RAW_County Summary'!$AY$10:$AY$61,'RAW_County Summary'!$AM$10:$AM$61),"-")</f>
        <v>-</v>
      </c>
      <c r="M31">
        <v>3</v>
      </c>
    </row>
    <row r="32" spans="11:13">
      <c r="K32" s="154" t="s">
        <v>563</v>
      </c>
      <c r="L32" t="str">
        <f>IFERROR(_xlfn.XLOOKUP(M32,'RAW_County Summary'!$AZ$10:$AZ$61,'RAW_County Summary'!$AM$10:$AM$61),"-")</f>
        <v>-</v>
      </c>
      <c r="M32">
        <v>1</v>
      </c>
    </row>
    <row r="33" spans="11:13">
      <c r="K33" s="154"/>
      <c r="L33" t="str">
        <f>IFERROR(_xlfn.XLOOKUP(M33,'RAW_County Summary'!$AZ$10:$AZ$61,'RAW_County Summary'!$AM$10:$AM$61),"-")</f>
        <v>-</v>
      </c>
      <c r="M33">
        <v>2</v>
      </c>
    </row>
    <row r="34" spans="11:13">
      <c r="K34" s="154"/>
      <c r="L34" t="str">
        <f>IFERROR(_xlfn.XLOOKUP(M34,'RAW_County Summary'!$AZ$10:$AZ$61,'RAW_County Summary'!$AM$10:$AM$61),"-")</f>
        <v>-</v>
      </c>
      <c r="M34">
        <v>3</v>
      </c>
    </row>
  </sheetData>
  <mergeCells count="6">
    <mergeCell ref="K32:K34"/>
    <mergeCell ref="K17:K19"/>
    <mergeCell ref="K20:K22"/>
    <mergeCell ref="K23:K25"/>
    <mergeCell ref="K26:K28"/>
    <mergeCell ref="K29:K3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E76B-ADBE-4D97-9D75-FD585C272F43}">
  <sheetPr>
    <tabColor theme="5"/>
  </sheetPr>
  <dimension ref="A1:Z34"/>
  <sheetViews>
    <sheetView workbookViewId="0">
      <selection activeCell="B3" sqref="B3"/>
    </sheetView>
  </sheetViews>
  <sheetFormatPr defaultRowHeight="15"/>
  <cols>
    <col min="12" max="12" width="30.7109375" bestFit="1" customWidth="1"/>
    <col min="18" max="18" width="30.7109375" bestFit="1" customWidth="1"/>
  </cols>
  <sheetData>
    <row r="1" spans="1:26">
      <c r="A1" s="9" t="s">
        <v>251</v>
      </c>
      <c r="B1" s="9"/>
      <c r="C1" s="9"/>
      <c r="D1" s="9"/>
      <c r="E1" s="9"/>
      <c r="F1" s="9"/>
      <c r="N1">
        <v>2023</v>
      </c>
    </row>
    <row r="2" spans="1:26">
      <c r="A2" t="s">
        <v>577</v>
      </c>
      <c r="B2">
        <v>2000</v>
      </c>
      <c r="C2">
        <v>2003</v>
      </c>
      <c r="D2">
        <v>2006</v>
      </c>
      <c r="E2">
        <v>2008</v>
      </c>
      <c r="F2">
        <v>2010</v>
      </c>
      <c r="G2">
        <v>2012</v>
      </c>
      <c r="H2">
        <v>2015</v>
      </c>
      <c r="I2">
        <v>2017</v>
      </c>
      <c r="J2">
        <v>2019</v>
      </c>
      <c r="K2" s="61">
        <v>2023</v>
      </c>
      <c r="N2" t="s">
        <v>577</v>
      </c>
      <c r="O2" t="s">
        <v>579</v>
      </c>
      <c r="P2" t="s">
        <v>580</v>
      </c>
      <c r="Q2" s="61"/>
    </row>
    <row r="3" spans="1:26">
      <c r="A3" s="9" t="s">
        <v>558</v>
      </c>
      <c r="B3" s="67">
        <f>IFERROR(AVERAGEIFS(RAW_Survey!$N$3:$N$101,RAW_Survey!$N$3:$N$101,"&gt;0",RAW_Survey!$B$3:$B$101,$A$1),"-")</f>
        <v>9.32441924423313E-2</v>
      </c>
      <c r="C3" s="67">
        <f>IFERROR(AVERAGEIFS(RAW_Survey!$AB$3:$AB$101,RAW_Survey!$AB$3:$AB$101,"&gt;0",RAW_Survey!$B$3:$B$101,$A$1),"-")</f>
        <v>9.0707684329689175E-2</v>
      </c>
      <c r="D3" s="67">
        <f>IFERROR(AVERAGEIFS(RAW_Survey!$AP$3:$AP$101,RAW_Survey!$AP$3:$AP$101,"&gt;0",RAW_Survey!$B$3:$B$101,$A$1),"-")</f>
        <v>9.6314091871899821E-2</v>
      </c>
      <c r="E3" s="67">
        <f>IFERROR(AVERAGEIFS(RAW_Survey!$BD$3:$BD$101,RAW_Survey!$BD$3:$BD$101,"&gt;0",RAW_Survey!$B$3:$B$101,$A$1),"-")</f>
        <v>9.0669221246356693E-2</v>
      </c>
      <c r="F3" s="67">
        <f>IFERROR(AVERAGEIFS(RAW_Survey!$BR$3:$BR$101,RAW_Survey!$BR$3:$BR$101,"&gt;0",RAW_Survey!$B$3:$B$101,$A$1),"-")</f>
        <v>7.1034605849915625E-2</v>
      </c>
      <c r="G3" s="67">
        <f>IFERROR(AVERAGEIFS(RAW_Survey!$CM$3:$CM$101,RAW_Survey!$CM$3:$CM$101,"&gt;0",RAW_Survey!$B$3:$B$101,$A$1),"-")</f>
        <v>9.0775714144876216E-2</v>
      </c>
      <c r="H3" s="67">
        <f>IFERROR(AVERAGEIFS(RAW_Survey!$DI$3:$DI$101,RAW_Survey!$DI$3:$DI$101,"&gt;0",RAW_Survey!$B$3:$B$101,$A$1),"-")</f>
        <v>0.10393927621599161</v>
      </c>
      <c r="I3" s="67">
        <f>IFERROR(AVERAGEIFS(RAW_Survey!$EE$3:$EE$101,RAW_Survey!$EE$3:$EE$101,"&gt;0",RAW_Survey!$B$3:$B$101,$A$1),"-")</f>
        <v>0.10304394816359953</v>
      </c>
      <c r="J3" s="67">
        <f>IFERROR(AVERAGEIFS(RAW_Survey!$FA$3:$FA$101,RAW_Survey!$FA$3:$FA$101,"&gt;0",RAW_Survey!$B$3:$B$101,$A$1),"-")</f>
        <v>7.5493938709684238E-2</v>
      </c>
      <c r="K3" s="67">
        <f>IFERROR(AVERAGEIFS(RAW_Survey!$FW$3:$FW$101,RAW_Survey!$FW$3:$FW$101,"&gt;0",RAW_Survey!$B$3:$B$101,$A$1),"-")</f>
        <v>0.10785698282578396</v>
      </c>
      <c r="N3" s="68" t="s">
        <v>558</v>
      </c>
      <c r="O3" s="67">
        <f>AVERAGEIFS(RAW_Survey!$GJ$3:$GJ$101,RAW_Survey!$GJ$3:$GJ$101,"&gt;0",RAW_Survey!$B$3:$B$101,$A$1)</f>
        <v>8.6632327317116925E-2</v>
      </c>
      <c r="P3" s="67">
        <f>AVERAGEIFS(RAW_Survey!$GW$3:$GW$101,RAW_Survey!$GW$3:$GW$101,"&gt;0",RAW_Survey!$B$3:$B$101,$A$1)</f>
        <v>0.12939347010035596</v>
      </c>
      <c r="Q3" s="60"/>
      <c r="R3" s="60"/>
      <c r="S3" s="60"/>
      <c r="T3" s="60"/>
      <c r="U3" s="60"/>
      <c r="V3" s="60"/>
      <c r="W3" s="60"/>
      <c r="X3" s="60"/>
      <c r="Y3" s="60"/>
      <c r="Z3" s="60"/>
    </row>
    <row r="4" spans="1:26">
      <c r="A4" s="9" t="s">
        <v>559</v>
      </c>
      <c r="B4" s="67">
        <f>IFERROR(AVERAGEIFS(RAW_Survey!$O$3:$O$101,RAW_Survey!$O$3:$O$101,"&gt;0",RAW_Survey!$B$3:$B$101,$A$1),"-")</f>
        <v>8.0549801615932545E-2</v>
      </c>
      <c r="C4" s="67">
        <f>IFERROR(AVERAGEIFS(RAW_Survey!$AC$3:$AC$101,RAW_Survey!$AC$3:$AC$101,"&gt;0",RAW_Survey!$B$3:$B$101,$A$1),"-")</f>
        <v>8.0369379759438017E-2</v>
      </c>
      <c r="D4" s="67">
        <f>IFERROR(AVERAGEIFS(RAW_Survey!$AQ$3:$AQ$101,RAW_Survey!$AQ$3:$AQ$101,"&gt;0",RAW_Survey!$B$3:$B$101,$A$1),"-")</f>
        <v>7.2232979801208866E-2</v>
      </c>
      <c r="E4" s="67">
        <f>IFERROR(AVERAGEIFS(RAW_Survey!$BE$3:$BE$101,RAW_Survey!$BE$3:$BE$101,"&gt;0",RAW_Survey!$B$3:$B$101,$A$1),"-")</f>
        <v>5.5464701080064023E-2</v>
      </c>
      <c r="F4" s="67">
        <f>IFERROR(AVERAGEIFS(RAW_Survey!$BS$3:$BS$101,RAW_Survey!$BS$3:$BS$101,"&gt;0",RAW_Survey!$B$3:$B$101,$A$1),"-")</f>
        <v>4.2172144492696149E-2</v>
      </c>
      <c r="G4" s="67">
        <f>IFERROR(AVERAGEIFS(RAW_Survey!$CN$3:$CN$101,RAW_Survey!$CN$3:$CN$101,"&gt;0",RAW_Survey!$B$3:$B$101,$A$1),"-")</f>
        <v>5.3909360794801624E-2</v>
      </c>
      <c r="H4" s="67">
        <f>IFERROR(AVERAGEIFS(RAW_Survey!$DJ$3:$DJ$101,RAW_Survey!$DJ$3:$DJ$101,"&gt;0",RAW_Survey!$B$3:$B$101,$A$1),"-")</f>
        <v>5.5680250617204087E-2</v>
      </c>
      <c r="I4" s="67">
        <f>IFERROR(AVERAGEIFS(RAW_Survey!$EF$3:$EF$101,RAW_Survey!$EF$3:$EF$101,"&gt;0",RAW_Survey!$B$3:$B$101,$A$1),"-")</f>
        <v>5.8354895711230002E-2</v>
      </c>
      <c r="J4" s="67">
        <f>IFERROR(AVERAGEIFS(RAW_Survey!$FB$3:$FB$101,RAW_Survey!$FB$3:$FB$101,"&gt;0",RAW_Survey!$B$3:$B$101,$A$1),"-")</f>
        <v>4.7791613659793883E-2</v>
      </c>
      <c r="K4" s="67">
        <f>IFERROR(AVERAGEIFS(RAW_Survey!$FX$3:$FX$101,RAW_Survey!$FX$3:$FX$101,"&gt;0",RAW_Survey!$B$3:$B$101,$A$1),"-")</f>
        <v>6.8996243724457423E-2</v>
      </c>
      <c r="N4" s="68" t="s">
        <v>559</v>
      </c>
      <c r="O4" s="67">
        <f>AVERAGEIFS(RAW_Survey!$GK$3:$GK$101,RAW_Survey!$GK$3:$GK$101,"&gt;0",RAW_Survey!$B$3:$B$101,$A$1)</f>
        <v>6.8543181545170029E-2</v>
      </c>
      <c r="P4" s="67">
        <f>AVERAGEIFS(RAW_Survey!$GX$3:$GX$101,RAW_Survey!$GX$3:$GX$101,"&gt;0",RAW_Survey!$B$3:$B$101,$A$1)</f>
        <v>6.9254729577272051E-2</v>
      </c>
      <c r="Q4" s="60"/>
      <c r="R4" s="60"/>
      <c r="S4" s="60"/>
      <c r="T4" s="60"/>
      <c r="U4" s="60"/>
      <c r="V4" s="60"/>
      <c r="W4" s="60"/>
      <c r="X4" s="60"/>
      <c r="Y4" s="60"/>
      <c r="Z4" s="60"/>
    </row>
    <row r="5" spans="1:26">
      <c r="A5" s="9" t="s">
        <v>560</v>
      </c>
      <c r="B5" s="67">
        <f>IFERROR(AVERAGEIFS(RAW_Survey!$P$3:$P$101,RAW_Survey!$P$3:$P$101,"&gt;0",RAW_Survey!$B$3:$B$101,$A$1),"-")</f>
        <v>0.50553952194550134</v>
      </c>
      <c r="C5" s="67">
        <f>IFERROR(AVERAGEIFS(RAW_Survey!$AD$3:$AD$101,RAW_Survey!$AD$3:$AD$101,"&gt;0",RAW_Survey!$B$3:$B$101,$A$1),"-")</f>
        <v>0.4579679162380294</v>
      </c>
      <c r="D5" s="67">
        <f>IFERROR(AVERAGEIFS(RAW_Survey!$AR$3:$AR$101,RAW_Survey!$AR$3:$AR$101,"&gt;0",RAW_Survey!$B$3:$B$101,$A$1),"-")</f>
        <v>0.4973811210661665</v>
      </c>
      <c r="E5" s="67">
        <f>IFERROR(AVERAGEIFS(RAW_Survey!$BF$3:$BF$101,RAW_Survey!$BF$3:$BF$101,"&gt;0",RAW_Survey!$B$3:$B$101,$A$1),"-")</f>
        <v>0.5273319876168201</v>
      </c>
      <c r="F5" s="67">
        <f>IFERROR(AVERAGEIFS(RAW_Survey!$BT$3:$BT$101,RAW_Survey!$BT$3:$BT$101,"&gt;0",RAW_Survey!$B$3:$B$101,$A$1),"-")</f>
        <v>0.5210408938786466</v>
      </c>
      <c r="G5" s="67">
        <f>IFERROR(AVERAGEIFS(RAW_Survey!$CO$3:$CO$101,RAW_Survey!$CO$3:$CO$101,"&gt;0",RAW_Survey!$B$3:$B$101,$A$1),"-")</f>
        <v>0.50810159372140495</v>
      </c>
      <c r="H5" s="67">
        <f>IFERROR(AVERAGEIFS(RAW_Survey!$DK$3:$DK$101,RAW_Survey!$DK$3:$DK$101,"&gt;0",RAW_Survey!$B$3:$B$101,$A$1),"-")</f>
        <v>0.45289389803550872</v>
      </c>
      <c r="I5" s="67">
        <f>IFERROR(AVERAGEIFS(RAW_Survey!$EG$3:$EG$101,RAW_Survey!$EG$3:$EG$101,"&gt;0",RAW_Survey!$B$3:$B$101,$A$1),"-")</f>
        <v>0.45505450649182055</v>
      </c>
      <c r="J5" s="67">
        <f>IFERROR(AVERAGEIFS(RAW_Survey!$FC$3:$FC$101,RAW_Survey!$FC$3:$FC$101,"&gt;0",RAW_Survey!$B$3:$B$101,$A$1),"-")</f>
        <v>0.49676404842042854</v>
      </c>
      <c r="K5" s="67">
        <f>IFERROR(AVERAGEIFS(RAW_Survey!$FY$3:$FY$101,RAW_Survey!$FY$3:$FY$101,"&gt;0",RAW_Survey!$B$3:$B$101,$A$1),"-")</f>
        <v>0.33517014954501273</v>
      </c>
      <c r="N5" s="68" t="s">
        <v>560</v>
      </c>
      <c r="O5" s="67">
        <f>AVERAGEIFS(RAW_Survey!$GL$3:$GL$101,RAW_Survey!$GL$3:$GL$101,"&gt;0",RAW_Survey!$B$3:$B$101,$A$1)</f>
        <v>0.32970549058077325</v>
      </c>
      <c r="P5" s="67">
        <f>AVERAGEIFS(RAW_Survey!$GY$3:$GY$101,RAW_Survey!$GY$3:$GY$101,"&gt;0",RAW_Survey!$B$3:$B$101,$A$1)</f>
        <v>0.34079622744089777</v>
      </c>
      <c r="Q5" s="60"/>
      <c r="R5" s="60"/>
      <c r="S5" s="60"/>
      <c r="T5" s="60"/>
      <c r="U5" s="60"/>
      <c r="V5" s="60"/>
      <c r="W5" s="60"/>
      <c r="X5" s="60"/>
      <c r="Y5" s="60"/>
      <c r="Z5" s="60"/>
    </row>
    <row r="6" spans="1:26">
      <c r="A6" s="9" t="s">
        <v>561</v>
      </c>
      <c r="B6" s="67">
        <f>IFERROR(AVERAGEIFS(RAW_Survey!$Q$3:$Q$101,RAW_Survey!$Q$3:$Q$101,"&gt;0",RAW_Survey!$B$3:$B$101,$A$1),"-")</f>
        <v>0.32066648399623476</v>
      </c>
      <c r="C6" s="67">
        <f>IFERROR(AVERAGEIFS(RAW_Survey!$AE$3:$AE$101,RAW_Survey!$AE$3:$AE$101,"&gt;0",RAW_Survey!$B$3:$B$101,$A$1),"-")</f>
        <v>0.37095501967284344</v>
      </c>
      <c r="D6" s="67">
        <f>IFERROR(AVERAGEIFS(RAW_Survey!$AS$3:$AS$101,RAW_Survey!$AS$3:$AS$101,"&gt;0",RAW_Survey!$B$3:$B$101,$A$1),"-")</f>
        <v>0.33407180726072472</v>
      </c>
      <c r="E6" s="67">
        <f>IFERROR(AVERAGEIFS(RAW_Survey!$BG$3:$BG$101,RAW_Survey!$BG$3:$BG$101,"&gt;0",RAW_Survey!$B$3:$B$101,$A$1),"-")</f>
        <v>0.32653409005675915</v>
      </c>
      <c r="F6" s="67">
        <f>IFERROR(AVERAGEIFS(RAW_Survey!$BU$3:$BU$101,RAW_Survey!$BU$3:$BU$101,"&gt;0",RAW_Survey!$B$3:$B$101,$A$1),"-")</f>
        <v>0.3657523557787416</v>
      </c>
      <c r="G6" s="67">
        <f>IFERROR(AVERAGEIFS(RAW_Survey!$CP$3:$CP$101,RAW_Survey!$CP$3:$CP$101,"&gt;0",RAW_Survey!$B$3:$B$101,$A$1),"-")</f>
        <v>0.33479064493824406</v>
      </c>
      <c r="H6" s="67">
        <f>IFERROR(AVERAGEIFS(RAW_Survey!$DL$3:$DL$101,RAW_Survey!$DL$3:$DL$101,"&gt;0",RAW_Survey!$B$3:$B$101,$A$1),"-")</f>
        <v>0.38186801661421688</v>
      </c>
      <c r="I6" s="67">
        <f>IFERROR(AVERAGEIFS(RAW_Survey!$EH$3:$EH$101,RAW_Survey!$EH$3:$EH$101,"&gt;0",RAW_Survey!$B$3:$B$101,$A$1),"-")</f>
        <v>0.36919470827660478</v>
      </c>
      <c r="J6" s="67">
        <f>IFERROR(AVERAGEIFS(RAW_Survey!$FD$3:$FD$101,RAW_Survey!$FD$3:$FD$101,"&gt;0",RAW_Survey!$B$3:$B$101,$A$1),"-")</f>
        <v>0.37605884987569033</v>
      </c>
      <c r="K6" s="67">
        <f>IFERROR(AVERAGEIFS(RAW_Survey!$FZ$3:$FZ$101,RAW_Survey!$FZ$3:$FZ$101,"&gt;0",RAW_Survey!$B$3:$B$101,$A$1),"-")</f>
        <v>0.41918995141578164</v>
      </c>
      <c r="N6" s="68" t="s">
        <v>561</v>
      </c>
      <c r="O6" s="67">
        <f>AVERAGEIFS(RAW_Survey!$GM$3:$GM$101,RAW_Survey!$GM$3:$GM$101,"&gt;0",RAW_Survey!$B$3:$B$101,$A$1)</f>
        <v>0.4431425593585997</v>
      </c>
      <c r="P6" s="67">
        <f>AVERAGEIFS(RAW_Survey!$GZ$3:$GZ$101,RAW_Survey!$GZ$3:$GZ$101,"&gt;0",RAW_Survey!$B$3:$B$101,$A$1)</f>
        <v>0.39567204019873592</v>
      </c>
      <c r="Q6" s="60"/>
      <c r="R6" s="60"/>
      <c r="S6" s="60"/>
      <c r="T6" s="60"/>
      <c r="U6" s="60"/>
      <c r="V6" s="60"/>
      <c r="W6" s="60"/>
      <c r="X6" s="60"/>
      <c r="Y6" s="60"/>
      <c r="Z6" s="60"/>
    </row>
    <row r="7" spans="1:26">
      <c r="A7" s="9" t="s">
        <v>562</v>
      </c>
      <c r="B7" s="67" t="str">
        <f>IFERROR(AVERAGEIFS(RAW_Survey!$R$3:$R$101,RAW_Survey!$R$3:$R$101,"&gt;0",RAW_Survey!$B$3:$B$101,$A$1),"-")</f>
        <v>-</v>
      </c>
      <c r="C7" s="67" t="str">
        <f>IFERROR(AVERAGEIFS(RAW_Survey!$AF$3:$AF$101,RAW_Survey!$AF$3:$AF$101,"&gt;0",RAW_Survey!$B$3:$B$101,$A$1),"-")</f>
        <v>-</v>
      </c>
      <c r="D7" s="67" t="str">
        <f>IFERROR(AVERAGEIFS(RAW_Survey!$AT$3:$AT$101,RAW_Survey!$AT$3:$AT$101,"&gt;0",RAW_Survey!$B$3:$B$101,$A$1),"-")</f>
        <v>-</v>
      </c>
      <c r="E7" s="67" t="str">
        <f>IFERROR(AVERAGEIFS(RAW_Survey!$BH$3:$BH$101,RAW_Survey!$BH$3:$BH$101,"&gt;0",RAW_Survey!$B$3:$B$101,$A$1),"-")</f>
        <v>-</v>
      </c>
      <c r="F7" s="67" t="str">
        <f>IFERROR(AVERAGEIFS(RAW_Survey!$BV$3:$BV$101,RAW_Survey!$BV$3:$BV$101,"&gt;0",RAW_Survey!$B$3:$B$101,$A$1),"-")</f>
        <v>-</v>
      </c>
      <c r="G7" s="67" t="str">
        <f>IFERROR(AVERAGEIFS(RAW_Survey!$CQ$3:$CQ$101,RAW_Survey!$CQ$3:$CQ$101,"&gt;0",RAW_Survey!$B$3:$B$101,$A$1),"-")</f>
        <v>-</v>
      </c>
      <c r="H7" s="67" t="str">
        <f>IFERROR(AVERAGEIFS(RAW_Survey!$DM$3:$DM$101,RAW_Survey!$DM$3:$DM$101,"&gt;0",RAW_Survey!$B$3:$B$101,$A$1),"-")</f>
        <v>-</v>
      </c>
      <c r="I7" s="67" t="str">
        <f>IFERROR(AVERAGEIFS(RAW_Survey!$EI$3:$EI$101,RAW_Survey!$EI$3:$EI$101,"&gt;0",RAW_Survey!$B$3:$B$101,$A$1),"-")</f>
        <v>-</v>
      </c>
      <c r="J7" s="67" t="str">
        <f>IFERROR(AVERAGEIFS(RAW_Survey!$FE$3:$FE$101,RAW_Survey!$FE$3:$FE$101,"&gt;0",RAW_Survey!$B$3:$B$101,$A$1),"-")</f>
        <v>-</v>
      </c>
      <c r="K7" s="67" t="str">
        <f>IFERROR(AVERAGEIFS(RAW_Survey!$GA$3:$GA$101,RAW_Survey!$GA$3:$GA$101,"&gt;0",RAW_Survey!$B$3:$B$101,$A$1),"-")</f>
        <v>-</v>
      </c>
      <c r="N7" s="68" t="s">
        <v>562</v>
      </c>
      <c r="O7" s="67" t="str">
        <f>IFERROR(AVERAGEIFS(RAW_Survey!$GN$3:$GN$101,RAW_Survey!$GN$3:$GN$101,"&gt;0",RAW_Survey!$B$3:$B$101,$A$1),"-")</f>
        <v>-</v>
      </c>
      <c r="P7" s="67" t="str">
        <f>IFERROR(AVERAGEIFS(RAW_Survey!$HA$3:$HA$101,RAW_Survey!$HA$3:$HA$101,"&gt;0",RAW_Survey!$B$3:$B$101,$A$1),"-")</f>
        <v>-</v>
      </c>
      <c r="Q7" s="60"/>
      <c r="R7" s="60"/>
      <c r="S7" s="60"/>
      <c r="T7" s="60"/>
      <c r="U7" s="60"/>
      <c r="V7" s="60"/>
      <c r="W7" s="60"/>
      <c r="X7" s="60"/>
      <c r="Y7" s="60"/>
      <c r="Z7" s="60"/>
    </row>
    <row r="8" spans="1:26">
      <c r="A8" s="9" t="s">
        <v>563</v>
      </c>
      <c r="B8" s="67" t="s">
        <v>570</v>
      </c>
      <c r="C8" s="67" t="s">
        <v>570</v>
      </c>
      <c r="D8" s="60" t="s">
        <v>570</v>
      </c>
      <c r="E8" s="60" t="s">
        <v>570</v>
      </c>
      <c r="F8" s="60" t="s">
        <v>570</v>
      </c>
      <c r="G8" s="67">
        <f>IFERROR(AVERAGEIFS(RAW_Survey!$CR$3:$CR$101,RAW_Survey!$CR$3:$CR$101,"&gt;0",RAW_Survey!$B$3:$B$101,$A$1),"-")</f>
        <v>1.3664955040740412E-2</v>
      </c>
      <c r="H8" s="67">
        <f>IFERROR(AVERAGEIFS(RAW_Survey!$DN$3:$DN$101,RAW_Survey!$DN$3:$DN$101,"&gt;0",RAW_Survey!$B$3:$B$101,$A$1),"-")</f>
        <v>8.0265121672553515E-3</v>
      </c>
      <c r="I8" s="67">
        <f>IFERROR(AVERAGEIFS(RAW_Survey!$EJ$3:$EJ$101,RAW_Survey!$EJ$3:$EJ$101,"&gt;0",RAW_Survey!$B$3:$B$101,$A$1),"-")</f>
        <v>2.2553050703456676E-2</v>
      </c>
      <c r="J8" s="67">
        <f>IFERROR(AVERAGEIFS(RAW_Survey!$FF$3:$FF$101,RAW_Survey!$FF$3:$FF$101,"&gt;0",RAW_Survey!$B$3:$B$101,$A$1),"-")</f>
        <v>7.7830986688060041E-3</v>
      </c>
      <c r="K8" s="67">
        <f>IFERROR(AVERAGEIFS(RAW_Survey!$GB$3:$GB$101,RAW_Survey!$GB$3:$GB$101,"&gt;0",RAW_Survey!$B$3:$B$101,$A$1),"-")</f>
        <v>6.8786672488964293E-2</v>
      </c>
      <c r="N8" s="68" t="s">
        <v>563</v>
      </c>
      <c r="O8" s="67">
        <f>AVERAGEIFS(RAW_Survey!$GO$3:$GO$101,RAW_Survey!$GO$3:$GO$101,"&gt;0",RAW_Survey!$B$3:$B$101,$A$1)</f>
        <v>7.1976441198340096E-2</v>
      </c>
      <c r="P8" s="67">
        <f>AVERAGEIFS(RAW_Survey!$HB$3:$HB$101,RAW_Survey!$HB$3:$HB$101,"&gt;0",RAW_Survey!$B$3:$B$101,$A$1)</f>
        <v>6.4883532682738235E-2</v>
      </c>
      <c r="Q8" s="60"/>
      <c r="R8" s="60"/>
      <c r="S8" s="60"/>
      <c r="T8" s="60"/>
      <c r="U8" s="60"/>
      <c r="V8" s="60"/>
      <c r="W8" s="60"/>
      <c r="X8" s="60"/>
      <c r="Y8" s="60"/>
      <c r="Z8" s="60"/>
    </row>
    <row r="9" spans="1:26">
      <c r="B9" s="60"/>
      <c r="C9" s="60"/>
      <c r="D9" s="60"/>
      <c r="E9" s="60"/>
      <c r="F9" s="60"/>
      <c r="O9" s="60"/>
      <c r="P9" s="60"/>
    </row>
    <row r="10" spans="1:26">
      <c r="B10" s="60"/>
      <c r="C10" s="60"/>
      <c r="D10" s="60"/>
      <c r="E10" s="60"/>
      <c r="G10" s="60"/>
      <c r="N10" s="68"/>
    </row>
    <row r="11" spans="1:26">
      <c r="B11" s="60"/>
      <c r="C11" s="60"/>
      <c r="D11" s="60"/>
      <c r="E11" s="60"/>
      <c r="F11" s="60"/>
      <c r="G11" s="60"/>
      <c r="O11" s="60"/>
      <c r="P11" s="60"/>
    </row>
    <row r="12" spans="1:26">
      <c r="B12" s="60"/>
      <c r="C12" s="60"/>
      <c r="D12" s="60"/>
      <c r="E12" s="60"/>
      <c r="F12" s="60"/>
      <c r="G12" s="60"/>
      <c r="N12" s="68"/>
    </row>
    <row r="13" spans="1:26" ht="15.75">
      <c r="N13" s="66"/>
      <c r="O13" s="66"/>
      <c r="P13" s="60"/>
    </row>
    <row r="16" spans="1:26">
      <c r="K16" t="s">
        <v>577</v>
      </c>
      <c r="L16" t="s">
        <v>599</v>
      </c>
      <c r="M16" t="s">
        <v>600</v>
      </c>
    </row>
    <row r="17" spans="11:13">
      <c r="K17" s="154" t="s">
        <v>558</v>
      </c>
      <c r="L17" t="str">
        <f>IFERROR(_xlfn.XLOOKUP(M17,'RAW_County Summary'!$CN$4:$CN$11,'RAW_County Summary'!$CF$4:$CF$11),"-")</f>
        <v>-</v>
      </c>
      <c r="M17">
        <v>1</v>
      </c>
    </row>
    <row r="18" spans="11:13">
      <c r="K18" s="154"/>
      <c r="L18" t="str">
        <f>IFERROR(_xlfn.XLOOKUP(M18,'RAW_County Summary'!$CN$4:$CN$11,'RAW_County Summary'!$CF$4:$CF$11),"-")</f>
        <v>-</v>
      </c>
      <c r="M18">
        <v>2</v>
      </c>
    </row>
    <row r="19" spans="11:13">
      <c r="K19" s="154"/>
      <c r="L19" t="str">
        <f>IFERROR(_xlfn.XLOOKUP(M19,'RAW_County Summary'!$CN$4:$CN$11,'RAW_County Summary'!$CF$4:$CF$11),"-")</f>
        <v>Johnson Middle School</v>
      </c>
      <c r="M19">
        <v>3</v>
      </c>
    </row>
    <row r="20" spans="11:13">
      <c r="K20" s="154" t="s">
        <v>559</v>
      </c>
      <c r="L20" t="str">
        <f>IFERROR(_xlfn.XLOOKUP(M20,'RAW_County Summary'!$CO$4:$CO$11,'RAW_County Summary'!$CF$4:$CF$11),"-")</f>
        <v>DeLaura Middle School</v>
      </c>
      <c r="M20">
        <v>1</v>
      </c>
    </row>
    <row r="21" spans="11:13">
      <c r="K21" s="154"/>
      <c r="L21" t="str">
        <f>IFERROR(_xlfn.XLOOKUP(M21,'RAW_County Summary'!$CO$4:$CO$11,'RAW_County Summary'!$CF$4:$CF$11),"-")</f>
        <v>Hoover Middle School</v>
      </c>
      <c r="M21">
        <v>2</v>
      </c>
    </row>
    <row r="22" spans="11:13">
      <c r="K22" s="154"/>
      <c r="L22" t="str">
        <f>IFERROR(_xlfn.XLOOKUP(M22,'RAW_County Summary'!$CO$4:$CO$11,'RAW_County Summary'!$CF$4:$CF$11),"-")</f>
        <v>Johnson Middle School</v>
      </c>
      <c r="M22">
        <v>3</v>
      </c>
    </row>
    <row r="23" spans="11:13">
      <c r="K23" s="154" t="s">
        <v>560</v>
      </c>
      <c r="L23" t="str">
        <f>IFERROR(_xlfn.XLOOKUP(M23,'RAW_County Summary'!$CP$4:$CP$11,'RAW_County Summary'!$CF$4:$CF$11),"-")</f>
        <v>Jefferson Middle School</v>
      </c>
      <c r="M23">
        <v>1</v>
      </c>
    </row>
    <row r="24" spans="11:13">
      <c r="K24" s="154"/>
      <c r="L24" t="str">
        <f>IFERROR(_xlfn.XLOOKUP(M24,'RAW_County Summary'!$CP$4:$CP$11,'RAW_County Summary'!$CF$4:$CF$11),"-")</f>
        <v>Stone Middle School</v>
      </c>
      <c r="M24">
        <v>2</v>
      </c>
    </row>
    <row r="25" spans="11:13">
      <c r="K25" s="154"/>
      <c r="L25" t="str">
        <f>IFERROR(_xlfn.XLOOKUP(M25,'RAW_County Summary'!$CP$4:$CP$11,'RAW_County Summary'!$CF$4:$CF$11),"-")</f>
        <v>DeLaura Middle School</v>
      </c>
      <c r="M25">
        <v>3</v>
      </c>
    </row>
    <row r="26" spans="11:13">
      <c r="K26" s="154" t="s">
        <v>561</v>
      </c>
      <c r="L26" t="str">
        <f>IFERROR(_xlfn.XLOOKUP(M26,'RAW_County Summary'!$CQ$4:$CQ$11,'RAW_County Summary'!$CF$4:$CF$11),"-")</f>
        <v>-</v>
      </c>
      <c r="M26">
        <v>1</v>
      </c>
    </row>
    <row r="27" spans="11:13">
      <c r="K27" s="154"/>
      <c r="L27" t="str">
        <f>IFERROR(_xlfn.XLOOKUP(M27,'RAW_County Summary'!$CQ$4:$CQ$11,'RAW_County Summary'!$CF$4:$CF$11),"-")</f>
        <v>-</v>
      </c>
      <c r="M27">
        <v>2</v>
      </c>
    </row>
    <row r="28" spans="11:13">
      <c r="K28" s="154"/>
      <c r="L28" t="str">
        <f>IFERROR(_xlfn.XLOOKUP(M28,'RAW_County Summary'!$CQ$4:$CQ$11,'RAW_County Summary'!$CF$4:$CF$11),"-")</f>
        <v>Kennedy Middle School</v>
      </c>
      <c r="M28">
        <v>3</v>
      </c>
    </row>
    <row r="29" spans="11:13">
      <c r="K29" s="154" t="s">
        <v>562</v>
      </c>
      <c r="L29" t="str">
        <f>IFERROR(_xlfn.XLOOKUP(M29,'RAW_County Summary'!$CR$4:$CR$11,'RAW_County Summary'!$CF$4:$CF$11),"-")</f>
        <v>-</v>
      </c>
      <c r="M29">
        <v>1</v>
      </c>
    </row>
    <row r="30" spans="11:13">
      <c r="K30" s="154"/>
      <c r="L30" t="str">
        <f>IFERROR(_xlfn.XLOOKUP(M30,'RAW_County Summary'!$CR$4:$CR$11,'RAW_County Summary'!$CF$4:$CF$11),"-")</f>
        <v>-</v>
      </c>
      <c r="M30">
        <v>2</v>
      </c>
    </row>
    <row r="31" spans="11:13">
      <c r="K31" s="154"/>
      <c r="L31" t="str">
        <f>IFERROR(_xlfn.XLOOKUP(M31,'RAW_County Summary'!$CR$4:$CR$11,'RAW_County Summary'!$CF$4:$CF$11),"-")</f>
        <v>-</v>
      </c>
      <c r="M31">
        <v>3</v>
      </c>
    </row>
    <row r="32" spans="11:13">
      <c r="K32" s="154" t="s">
        <v>563</v>
      </c>
      <c r="L32" t="str">
        <f>IFERROR(_xlfn.XLOOKUP(M32,'RAW_County Summary'!$CS$4:$CS$11,'RAW_County Summary'!$CF$4:$CF$11),"-")</f>
        <v>Stone Middle School</v>
      </c>
      <c r="M32">
        <v>1</v>
      </c>
    </row>
    <row r="33" spans="6:13">
      <c r="K33" s="154"/>
      <c r="L33" t="str">
        <f>IFERROR(_xlfn.XLOOKUP(M33,'RAW_County Summary'!$CS$4:$CS$11,'RAW_County Summary'!$CF$4:$CF$11),"-")</f>
        <v>Johnson Middle School</v>
      </c>
      <c r="M33">
        <v>2</v>
      </c>
    </row>
    <row r="34" spans="6:13">
      <c r="F34" t="s">
        <v>601</v>
      </c>
      <c r="K34" s="154"/>
      <c r="L34" t="str">
        <f>IFERROR(_xlfn.XLOOKUP(M34,'RAW_County Summary'!$CS$4:$CS$11,'RAW_County Summary'!$CF$4:$CF$11),"-")</f>
        <v>Hoover Middle School</v>
      </c>
      <c r="M34">
        <v>3</v>
      </c>
    </row>
  </sheetData>
  <mergeCells count="6">
    <mergeCell ref="K32:K34"/>
    <mergeCell ref="K17:K19"/>
    <mergeCell ref="K20:K22"/>
    <mergeCell ref="K23:K25"/>
    <mergeCell ref="K26:K28"/>
    <mergeCell ref="K29:K3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3A5A-82B4-4459-8426-820F5C1DCC93}">
  <sheetPr>
    <tabColor theme="5"/>
  </sheetPr>
  <dimension ref="A1:Z34"/>
  <sheetViews>
    <sheetView workbookViewId="0">
      <selection activeCell="B3" sqref="B3"/>
    </sheetView>
  </sheetViews>
  <sheetFormatPr defaultRowHeight="15"/>
  <cols>
    <col min="12" max="12" width="30.7109375" bestFit="1" customWidth="1"/>
    <col min="18" max="18" width="30.7109375" bestFit="1" customWidth="1"/>
  </cols>
  <sheetData>
    <row r="1" spans="1:26">
      <c r="A1" s="9" t="s">
        <v>257</v>
      </c>
      <c r="B1" s="9"/>
      <c r="C1" s="9"/>
      <c r="D1" s="9"/>
      <c r="E1" s="9"/>
      <c r="F1" s="9"/>
      <c r="N1">
        <v>2023</v>
      </c>
    </row>
    <row r="2" spans="1:26">
      <c r="A2" t="s">
        <v>577</v>
      </c>
      <c r="B2">
        <v>2000</v>
      </c>
      <c r="C2">
        <v>2003</v>
      </c>
      <c r="D2">
        <v>2006</v>
      </c>
      <c r="E2">
        <v>2008</v>
      </c>
      <c r="F2">
        <v>2010</v>
      </c>
      <c r="G2">
        <v>2012</v>
      </c>
      <c r="H2">
        <v>2015</v>
      </c>
      <c r="I2">
        <v>2017</v>
      </c>
      <c r="J2">
        <v>2019</v>
      </c>
      <c r="K2" s="61">
        <v>2023</v>
      </c>
      <c r="N2" t="s">
        <v>577</v>
      </c>
      <c r="O2" t="s">
        <v>579</v>
      </c>
      <c r="P2" t="s">
        <v>580</v>
      </c>
      <c r="Q2" s="61"/>
    </row>
    <row r="3" spans="1:26">
      <c r="A3" s="9" t="s">
        <v>558</v>
      </c>
      <c r="B3" s="67">
        <f>IFERROR(AVERAGEIFS(RAW_Survey!$N$3:$N$101,RAW_Survey!$N$3:$N$101,"&gt;0",RAW_Survey!$B$3:$B$101,$A$1),"-")</f>
        <v>4.5171501206972185E-2</v>
      </c>
      <c r="C3" s="67">
        <f>IFERROR(AVERAGEIFS(RAW_Survey!$AB$3:$AB$101,RAW_Survey!$AB$3:$AB$101,"&gt;0",RAW_Survey!$B$3:$B$101,$A$1),"-")</f>
        <v>4.7257029920073149E-2</v>
      </c>
      <c r="D3" s="67">
        <f>IFERROR(AVERAGEIFS(RAW_Survey!$AP$3:$AP$101,RAW_Survey!$AP$3:$AP$101,"&gt;0",RAW_Survey!$B$3:$B$101,$A$1),"-")</f>
        <v>2.6805119627840358E-2</v>
      </c>
      <c r="E3" s="67">
        <f>IFERROR(AVERAGEIFS(RAW_Survey!$BD$3:$BD$101,RAW_Survey!$BD$3:$BD$101,"&gt;0",RAW_Survey!$B$3:$B$101,$A$1),"-")</f>
        <v>4.3316649361789014E-2</v>
      </c>
      <c r="F3" s="67">
        <f>IFERROR(AVERAGEIFS(RAW_Survey!$BR$3:$BR$101,RAW_Survey!$BR$3:$BR$101,"&gt;0",RAW_Survey!$B$3:$B$101,$A$1),"-")</f>
        <v>2.8480309096964307E-2</v>
      </c>
      <c r="G3" s="67">
        <f>IFERROR(AVERAGEIFS(RAW_Survey!$CM$3:$CM$101,RAW_Survey!$CM$3:$CM$101,"&gt;0",RAW_Survey!$B$3:$B$101,$A$1),"-")</f>
        <v>2.9695515917123588E-2</v>
      </c>
      <c r="H3" s="67">
        <f>IFERROR(AVERAGEIFS(RAW_Survey!$DI$3:$DI$101,RAW_Survey!$DI$3:$DI$101,"&gt;0",RAW_Survey!$B$3:$B$101,$A$1),"-")</f>
        <v>2.6883659222851443E-2</v>
      </c>
      <c r="I3" s="67">
        <f>IFERROR(AVERAGEIFS(RAW_Survey!$EE$3:$EE$101,RAW_Survey!$EE$3:$EE$101,"&gt;0",RAW_Survey!$B$3:$B$101,$A$1),"-")</f>
        <v>3.0867761613287741E-2</v>
      </c>
      <c r="J3" s="67">
        <f>IFERROR(AVERAGEIFS(RAW_Survey!$FA$3:$FA$101,RAW_Survey!$FA$3:$FA$101,"&gt;0",RAW_Survey!$B$3:$B$101,$A$1),"-")</f>
        <v>1.7042625726776471E-2</v>
      </c>
      <c r="K3" s="67">
        <f>IFERROR(AVERAGEIFS(RAW_Survey!$FW$3:$FW$101,RAW_Survey!$FW$3:$FW$101,"&gt;0",RAW_Survey!$B$3:$B$101,$A$1),"-")</f>
        <v>3.1485191804889914E-2</v>
      </c>
      <c r="N3" s="68" t="s">
        <v>558</v>
      </c>
      <c r="O3" s="67">
        <f>AVERAGEIFS(RAW_Survey!$GJ$3:$GJ$101,RAW_Survey!$GJ$3:$GJ$101,"&gt;0",RAW_Survey!$B$3:$B$101,$A$1)</f>
        <v>2.4155266312808971E-2</v>
      </c>
      <c r="P3" s="67">
        <f>AVERAGEIFS(RAW_Survey!$GW$3:$GW$101,RAW_Survey!$GW$3:$GW$101,"&gt;0",RAW_Survey!$B$3:$B$101,$A$1)</f>
        <v>3.8764497132002085E-2</v>
      </c>
      <c r="Q3" s="60"/>
      <c r="R3" s="60"/>
      <c r="S3" s="60"/>
      <c r="T3" s="60"/>
      <c r="U3" s="60"/>
      <c r="V3" s="60"/>
      <c r="W3" s="60"/>
      <c r="X3" s="60"/>
      <c r="Y3" s="60"/>
      <c r="Z3" s="60"/>
    </row>
    <row r="4" spans="1:26">
      <c r="A4" s="9" t="s">
        <v>559</v>
      </c>
      <c r="B4" s="67">
        <f>IFERROR(AVERAGEIFS(RAW_Survey!$O$3:$O$101,RAW_Survey!$O$3:$O$101,"&gt;0",RAW_Survey!$B$3:$B$101,$A$1),"-")</f>
        <v>3.970801095743022E-2</v>
      </c>
      <c r="C4" s="67">
        <f>IFERROR(AVERAGEIFS(RAW_Survey!$AC$3:$AC$101,RAW_Survey!$AC$3:$AC$101,"&gt;0",RAW_Survey!$B$3:$B$101,$A$1),"-")</f>
        <v>3.9489358061377142E-2</v>
      </c>
      <c r="D4" s="67">
        <f>IFERROR(AVERAGEIFS(RAW_Survey!$AQ$3:$AQ$101,RAW_Survey!$AQ$3:$AQ$101,"&gt;0",RAW_Survey!$B$3:$B$101,$A$1),"-")</f>
        <v>2.3556227245625123E-2</v>
      </c>
      <c r="E4" s="67">
        <f>IFERROR(AVERAGEIFS(RAW_Survey!$BE$3:$BE$101,RAW_Survey!$BE$3:$BE$101,"&gt;0",RAW_Survey!$B$3:$B$101,$A$1),"-")</f>
        <v>2.3496530467927393E-2</v>
      </c>
      <c r="F4" s="67">
        <f>IFERROR(AVERAGEIFS(RAW_Survey!$BS$3:$BS$101,RAW_Survey!$BS$3:$BS$101,"&gt;0",RAW_Survey!$B$3:$B$101,$A$1),"-")</f>
        <v>1.247081233140798E-2</v>
      </c>
      <c r="G4" s="67">
        <f>IFERROR(AVERAGEIFS(RAW_Survey!$CN$3:$CN$101,RAW_Survey!$CN$3:$CN$101,"&gt;0",RAW_Survey!$B$3:$B$101,$A$1),"-")</f>
        <v>2.208104043773608E-2</v>
      </c>
      <c r="H4" s="67">
        <f>IFERROR(AVERAGEIFS(RAW_Survey!$DJ$3:$DJ$101,RAW_Survey!$DJ$3:$DJ$101,"&gt;0",RAW_Survey!$B$3:$B$101,$A$1),"-")</f>
        <v>2.5427099286485972E-2</v>
      </c>
      <c r="I4" s="67">
        <f>IFERROR(AVERAGEIFS(RAW_Survey!$EF$3:$EF$101,RAW_Survey!$EF$3:$EF$101,"&gt;0",RAW_Survey!$B$3:$B$101,$A$1),"-")</f>
        <v>3.0735444977412155E-2</v>
      </c>
      <c r="J4" s="67">
        <f>IFERROR(AVERAGEIFS(RAW_Survey!$FB$3:$FB$101,RAW_Survey!$FB$3:$FB$101,"&gt;0",RAW_Survey!$B$3:$B$101,$A$1),"-")</f>
        <v>1.4270384915307081E-2</v>
      </c>
      <c r="K4" s="67">
        <f>IFERROR(AVERAGEIFS(RAW_Survey!$FX$3:$FX$101,RAW_Survey!$FX$3:$FX$101,"&gt;0",RAW_Survey!$B$3:$B$101,$A$1),"-")</f>
        <v>2.9021724536694962E-2</v>
      </c>
      <c r="N4" s="68" t="s">
        <v>559</v>
      </c>
      <c r="O4" s="67">
        <f>AVERAGEIFS(RAW_Survey!$GK$3:$GK$101,RAW_Survey!$GK$3:$GK$101,"&gt;0",RAW_Survey!$B$3:$B$101,$A$1)</f>
        <v>2.9388688683085928E-2</v>
      </c>
      <c r="P4" s="67">
        <f>AVERAGEIFS(RAW_Survey!$GX$3:$GX$101,RAW_Survey!$GX$3:$GX$101,"&gt;0",RAW_Survey!$B$3:$B$101,$A$1)</f>
        <v>2.841122451825448E-2</v>
      </c>
      <c r="Q4" s="60"/>
      <c r="R4" s="60"/>
      <c r="S4" s="60"/>
      <c r="T4" s="60"/>
      <c r="U4" s="60"/>
      <c r="V4" s="60"/>
      <c r="W4" s="60"/>
      <c r="X4" s="60"/>
      <c r="Y4" s="60"/>
      <c r="Z4" s="60"/>
    </row>
    <row r="5" spans="1:26">
      <c r="A5" s="9" t="s">
        <v>560</v>
      </c>
      <c r="B5" s="67">
        <f>IFERROR(AVERAGEIFS(RAW_Survey!$P$3:$P$101,RAW_Survey!$P$3:$P$101,"&gt;0",RAW_Survey!$B$3:$B$101,$A$1),"-")</f>
        <v>0.44587720283516941</v>
      </c>
      <c r="C5" s="67">
        <f>IFERROR(AVERAGEIFS(RAW_Survey!$AD$3:$AD$101,RAW_Survey!$AD$3:$AD$101,"&gt;0",RAW_Survey!$B$3:$B$101,$A$1),"-")</f>
        <v>0.30782741041009987</v>
      </c>
      <c r="D5" s="67">
        <f>IFERROR(AVERAGEIFS(RAW_Survey!$AR$3:$AR$101,RAW_Survey!$AR$3:$AR$101,"&gt;0",RAW_Survey!$B$3:$B$101,$A$1),"-")</f>
        <v>0.32671584729219694</v>
      </c>
      <c r="E5" s="67">
        <f>IFERROR(AVERAGEIFS(RAW_Survey!$BF$3:$BF$101,RAW_Survey!$BF$3:$BF$101,"&gt;0",RAW_Survey!$B$3:$B$101,$A$1),"-")</f>
        <v>0.35507487256276649</v>
      </c>
      <c r="F5" s="67">
        <f>IFERROR(AVERAGEIFS(RAW_Survey!$BT$3:$BT$101,RAW_Survey!$BT$3:$BT$101,"&gt;0",RAW_Survey!$B$3:$B$101,$A$1),"-")</f>
        <v>0.34725820998670864</v>
      </c>
      <c r="G5" s="67">
        <f>IFERROR(AVERAGEIFS(RAW_Survey!$CO$3:$CO$101,RAW_Survey!$CO$3:$CO$101,"&gt;0",RAW_Survey!$B$3:$B$101,$A$1),"-")</f>
        <v>0.38414088899650284</v>
      </c>
      <c r="H5" s="67">
        <f>IFERROR(AVERAGEIFS(RAW_Survey!$DK$3:$DK$101,RAW_Survey!$DK$3:$DK$101,"&gt;0",RAW_Survey!$B$3:$B$101,$A$1),"-")</f>
        <v>0.18863452885517207</v>
      </c>
      <c r="I5" s="67">
        <f>IFERROR(AVERAGEIFS(RAW_Survey!$EG$3:$EG$101,RAW_Survey!$EG$3:$EG$101,"&gt;0",RAW_Survey!$B$3:$B$101,$A$1),"-")</f>
        <v>0.31649229646293991</v>
      </c>
      <c r="J5" s="67">
        <f>IFERROR(AVERAGEIFS(RAW_Survey!$FC$3:$FC$101,RAW_Survey!$FC$3:$FC$101,"&gt;0",RAW_Survey!$B$3:$B$101,$A$1),"-")</f>
        <v>0.23312998247836481</v>
      </c>
      <c r="K5" s="67">
        <f>IFERROR(AVERAGEIFS(RAW_Survey!$FY$3:$FY$101,RAW_Survey!$FY$3:$FY$101,"&gt;0",RAW_Survey!$B$3:$B$101,$A$1),"-")</f>
        <v>0.20825627586478992</v>
      </c>
      <c r="N5" s="68" t="s">
        <v>560</v>
      </c>
      <c r="O5" s="67">
        <f>AVERAGEIFS(RAW_Survey!$GL$3:$GL$101,RAW_Survey!$GL$3:$GL$101,"&gt;0",RAW_Survey!$B$3:$B$101,$A$1)</f>
        <v>0.21202449617105995</v>
      </c>
      <c r="P5" s="67">
        <f>AVERAGEIFS(RAW_Survey!$GY$3:$GY$101,RAW_Survey!$GY$3:$GY$101,"&gt;0",RAW_Survey!$B$3:$B$101,$A$1)</f>
        <v>0.20415109873777892</v>
      </c>
      <c r="Q5" s="60"/>
      <c r="R5" s="60"/>
      <c r="S5" s="60"/>
      <c r="T5" s="60"/>
      <c r="U5" s="60"/>
      <c r="V5" s="60"/>
      <c r="W5" s="60"/>
      <c r="X5" s="60"/>
      <c r="Y5" s="60"/>
      <c r="Z5" s="60"/>
    </row>
    <row r="6" spans="1:26">
      <c r="A6" s="9" t="s">
        <v>561</v>
      </c>
      <c r="B6" s="67">
        <f>IFERROR(AVERAGEIFS(RAW_Survey!$Q$3:$Q$101,RAW_Survey!$Q$3:$Q$101,"&gt;0",RAW_Survey!$B$3:$B$101,$A$1),"-")</f>
        <v>0.37781065806673875</v>
      </c>
      <c r="C6" s="67">
        <f>IFERROR(AVERAGEIFS(RAW_Survey!$AE$3:$AE$101,RAW_Survey!$AE$3:$AE$101,"&gt;0",RAW_Survey!$B$3:$B$101,$A$1),"-")</f>
        <v>0.48922204492882643</v>
      </c>
      <c r="D6" s="67">
        <f>IFERROR(AVERAGEIFS(RAW_Survey!$AS$3:$AS$101,RAW_Survey!$AS$3:$AS$101,"&gt;0",RAW_Survey!$B$3:$B$101,$A$1),"-")</f>
        <v>0.46303694736738998</v>
      </c>
      <c r="E6" s="67">
        <f>IFERROR(AVERAGEIFS(RAW_Survey!$BG$3:$BG$101,RAW_Survey!$BG$3:$BG$101,"&gt;0",RAW_Survey!$B$3:$B$101,$A$1),"-")</f>
        <v>0.44591069546729994</v>
      </c>
      <c r="F6" s="67">
        <f>IFERROR(AVERAGEIFS(RAW_Survey!$BU$3:$BU$101,RAW_Survey!$BU$3:$BU$101,"&gt;0",RAW_Survey!$B$3:$B$101,$A$1),"-")</f>
        <v>0.45269906779684765</v>
      </c>
      <c r="G6" s="67">
        <f>IFERROR(AVERAGEIFS(RAW_Survey!$CP$3:$CP$101,RAW_Survey!$CP$3:$CP$101,"&gt;0",RAW_Survey!$B$3:$B$101,$A$1),"-")</f>
        <v>0.41620277284565699</v>
      </c>
      <c r="H6" s="67">
        <f>IFERROR(AVERAGEIFS(RAW_Survey!$DL$3:$DL$101,RAW_Survey!$DL$3:$DL$101,"&gt;0",RAW_Survey!$B$3:$B$101,$A$1),"-")</f>
        <v>0.49181120964965391</v>
      </c>
      <c r="I6" s="67">
        <f>IFERROR(AVERAGEIFS(RAW_Survey!$EH$3:$EH$101,RAW_Survey!$EH$3:$EH$101,"&gt;0",RAW_Survey!$B$3:$B$101,$A$1),"-")</f>
        <v>0.59549059557197936</v>
      </c>
      <c r="J6" s="67">
        <f>IFERROR(AVERAGEIFS(RAW_Survey!$FD$3:$FD$101,RAW_Survey!$FD$3:$FD$101,"&gt;0",RAW_Survey!$B$3:$B$101,$A$1),"-")</f>
        <v>0.59619857174796309</v>
      </c>
      <c r="K6" s="67">
        <f>IFERROR(AVERAGEIFS(RAW_Survey!$FZ$3:$FZ$101,RAW_Survey!$FZ$3:$FZ$101,"&gt;0",RAW_Survey!$B$3:$B$101,$A$1),"-")</f>
        <v>0.6103297366601439</v>
      </c>
      <c r="N6" s="68" t="s">
        <v>561</v>
      </c>
      <c r="O6" s="67">
        <f>AVERAGEIFS(RAW_Survey!$GM$3:$GM$101,RAW_Survey!$GM$3:$GM$101,"&gt;0",RAW_Survey!$B$3:$B$101,$A$1)</f>
        <v>0.61212421747006551</v>
      </c>
      <c r="P6" s="67">
        <f>AVERAGEIFS(RAW_Survey!$GZ$3:$GZ$101,RAW_Survey!$GZ$3:$GZ$101,"&gt;0",RAW_Survey!$B$3:$B$101,$A$1)</f>
        <v>0.60922926655833054</v>
      </c>
      <c r="Q6" s="60"/>
      <c r="R6" s="60"/>
      <c r="S6" s="60"/>
      <c r="T6" s="60"/>
      <c r="U6" s="60"/>
      <c r="V6" s="60"/>
      <c r="W6" s="60"/>
      <c r="X6" s="60"/>
      <c r="Y6" s="60"/>
      <c r="Z6" s="60"/>
    </row>
    <row r="7" spans="1:26">
      <c r="A7" s="9" t="s">
        <v>562</v>
      </c>
      <c r="B7" s="67">
        <f>IFERROR(AVERAGEIFS(RAW_Survey!$R$3:$R$101,RAW_Survey!$R$3:$R$101,"&gt;0",RAW_Survey!$B$3:$B$101,$A$1),"-")</f>
        <v>0.15238771155614897</v>
      </c>
      <c r="C7" s="67">
        <f>IFERROR(AVERAGEIFS(RAW_Survey!$AF$3:$AF$101,RAW_Survey!$AF$3:$AF$101,"&gt;0",RAW_Survey!$B$3:$B$101,$A$1),"-")</f>
        <v>0.19367359446603896</v>
      </c>
      <c r="D7" s="67">
        <f>IFERROR(AVERAGEIFS(RAW_Survey!$AT$3:$AT$101,RAW_Survey!$AT$3:$AT$101,"&gt;0",RAW_Survey!$B$3:$B$101,$A$1),"-")</f>
        <v>0.15988585846694753</v>
      </c>
      <c r="E7" s="67">
        <f>IFERROR(AVERAGEIFS(RAW_Survey!$BH$3:$BH$101,RAW_Survey!$BH$3:$BH$101,"&gt;0",RAW_Survey!$B$3:$B$101,$A$1),"-")</f>
        <v>0.13220125214021716</v>
      </c>
      <c r="F7" s="67">
        <f>IFERROR(AVERAGEIFS(RAW_Survey!$BV$3:$BV$101,RAW_Survey!$BV$3:$BV$101,"&gt;0",RAW_Survey!$B$3:$B$101,$A$1),"-")</f>
        <v>0.15909160078807133</v>
      </c>
      <c r="G7" s="67">
        <f>IFERROR(AVERAGEIFS(RAW_Survey!$CQ$3:$CQ$101,RAW_Survey!$CQ$3:$CQ$101,"&gt;0",RAW_Survey!$B$3:$B$101,$A$1),"-")</f>
        <v>0.14150204299026994</v>
      </c>
      <c r="H7" s="67">
        <f>IFERROR(AVERAGEIFS(RAW_Survey!$DM$3:$DM$101,RAW_Survey!$DM$3:$DM$101,"&gt;0",RAW_Survey!$B$3:$B$101,$A$1),"-")</f>
        <v>0.27535438259073264</v>
      </c>
      <c r="I7" s="67">
        <f>IFERROR(AVERAGEIFS(RAW_Survey!$EI$3:$EI$101,RAW_Survey!$EI$3:$EI$101,"&gt;0",RAW_Survey!$B$3:$B$101,$A$1),"-")</f>
        <v>0.16407287875027277</v>
      </c>
      <c r="J7" s="67">
        <f>IFERROR(AVERAGEIFS(RAW_Survey!$FE$3:$FE$101,RAW_Survey!$FE$3:$FE$101,"&gt;0",RAW_Survey!$B$3:$B$101,$A$1),"-")</f>
        <v>0.14257612181851165</v>
      </c>
      <c r="K7" s="67">
        <f>IFERROR(AVERAGEIFS(RAW_Survey!$GA$3:$GA$101,RAW_Survey!$GA$3:$GA$101,"&gt;0",RAW_Survey!$B$3:$B$101,$A$1),"-")</f>
        <v>0.15973449264554113</v>
      </c>
      <c r="N7" s="68" t="s">
        <v>562</v>
      </c>
      <c r="O7" s="67">
        <f>IFERROR(AVERAGEIFS(RAW_Survey!$GN$3:$GN$101,RAW_Survey!$GN$3:$GN$101,"&gt;0",RAW_Survey!$B$3:$B$101,$A$1),"-")</f>
        <v>0.15838594812357754</v>
      </c>
      <c r="P7" s="67">
        <f>IFERROR(AVERAGEIFS(RAW_Survey!$HA$3:$HA$101,RAW_Survey!$HA$3:$HA$101,"&gt;0",RAW_Survey!$B$3:$B$101,$A$1),"-")</f>
        <v>0.16139940898659982</v>
      </c>
      <c r="Q7" s="60"/>
      <c r="R7" s="60"/>
      <c r="S7" s="60"/>
      <c r="T7" s="60"/>
      <c r="U7" s="60"/>
      <c r="V7" s="60"/>
      <c r="W7" s="60"/>
      <c r="X7" s="60"/>
      <c r="Y7" s="60"/>
      <c r="Z7" s="60"/>
    </row>
    <row r="8" spans="1:26">
      <c r="A8" s="9" t="s">
        <v>563</v>
      </c>
      <c r="B8" s="67" t="s">
        <v>570</v>
      </c>
      <c r="C8" s="67" t="s">
        <v>570</v>
      </c>
      <c r="D8" s="60" t="s">
        <v>570</v>
      </c>
      <c r="E8" s="60" t="s">
        <v>570</v>
      </c>
      <c r="F8" s="60" t="s">
        <v>570</v>
      </c>
      <c r="G8" s="67">
        <f>IFERROR(AVERAGEIFS(RAW_Survey!$CR$3:$CR$101,RAW_Survey!$CR$3:$CR$101,"&gt;0",RAW_Survey!$B$3:$B$101,$A$1),"-")</f>
        <v>1.0629564687851013E-2</v>
      </c>
      <c r="H8" s="67">
        <f>IFERROR(AVERAGEIFS(RAW_Survey!$DN$3:$DN$101,RAW_Survey!$DN$3:$DN$101,"&gt;0",RAW_Survey!$B$3:$B$101,$A$1),"-")</f>
        <v>2.5510204081632651E-3</v>
      </c>
      <c r="I8" s="67">
        <f>IFERROR(AVERAGEIFS(RAW_Survey!$EJ$3:$EJ$101,RAW_Survey!$EJ$3:$EJ$101,"&gt;0",RAW_Survey!$B$3:$B$101,$A$1),"-")</f>
        <v>2.0976375457066186E-3</v>
      </c>
      <c r="J8" s="67">
        <f>IFERROR(AVERAGEIFS(RAW_Survey!$FF$3:$FF$101,RAW_Survey!$FF$3:$FF$101,"&gt;0",RAW_Survey!$B$3:$B$101,$A$1),"-")</f>
        <v>2.3086624272688023E-3</v>
      </c>
      <c r="K8" s="67">
        <f>IFERROR(AVERAGEIFS(RAW_Survey!$GB$3:$GB$101,RAW_Survey!$GB$3:$GB$101,"&gt;0",RAW_Survey!$B$3:$B$101,$A$1),"-")</f>
        <v>1.0785223210296447E-2</v>
      </c>
      <c r="N8" s="68" t="s">
        <v>563</v>
      </c>
      <c r="O8" s="67">
        <f>AVERAGEIFS(RAW_Survey!$GO$3:$GO$101,RAW_Survey!$GO$3:$GO$101,"&gt;0",RAW_Survey!$B$3:$B$101,$A$1)</f>
        <v>1.525502526278911E-2</v>
      </c>
      <c r="P8" s="67">
        <f>AVERAGEIFS(RAW_Survey!$HB$3:$HB$101,RAW_Survey!$HB$3:$HB$101,"&gt;0",RAW_Survey!$B$3:$B$101,$A$1)</f>
        <v>5.6962108978010732E-3</v>
      </c>
      <c r="Q8" s="60"/>
      <c r="R8" s="60"/>
      <c r="S8" s="60"/>
      <c r="T8" s="60"/>
      <c r="U8" s="60"/>
      <c r="V8" s="60"/>
      <c r="W8" s="60"/>
      <c r="X8" s="60"/>
      <c r="Y8" s="60"/>
      <c r="Z8" s="60"/>
    </row>
    <row r="9" spans="1:26">
      <c r="B9" s="60"/>
      <c r="C9" s="60"/>
      <c r="D9" s="60"/>
      <c r="E9" s="60"/>
      <c r="F9" s="60"/>
      <c r="O9" s="60"/>
      <c r="P9" s="60"/>
    </row>
    <row r="10" spans="1:26">
      <c r="B10" s="60"/>
      <c r="C10" s="60"/>
      <c r="D10" s="60"/>
      <c r="E10" s="60"/>
      <c r="G10" s="60"/>
      <c r="N10" s="68"/>
    </row>
    <row r="11" spans="1:26">
      <c r="B11" s="60"/>
      <c r="C11" s="60"/>
      <c r="D11" s="60"/>
      <c r="E11" s="60"/>
      <c r="F11" s="60"/>
      <c r="G11" s="60"/>
      <c r="O11" s="60"/>
      <c r="P11" s="60"/>
    </row>
    <row r="12" spans="1:26">
      <c r="B12" s="60"/>
      <c r="C12" s="60"/>
      <c r="D12" s="60"/>
      <c r="E12" s="60"/>
      <c r="F12" s="60"/>
      <c r="G12" s="60"/>
      <c r="N12" s="68"/>
    </row>
    <row r="13" spans="1:26" ht="15.75">
      <c r="N13" s="66"/>
      <c r="O13" s="66"/>
      <c r="P13" s="60"/>
    </row>
    <row r="16" spans="1:26">
      <c r="K16" t="s">
        <v>577</v>
      </c>
      <c r="L16" t="s">
        <v>599</v>
      </c>
      <c r="M16" t="s">
        <v>600</v>
      </c>
    </row>
    <row r="17" spans="11:13">
      <c r="K17" s="154" t="s">
        <v>558</v>
      </c>
      <c r="L17" t="str">
        <f>IFERROR(_xlfn.XLOOKUP(M17,'RAW_County Summary'!$BY$3:$BY$7,'RAW_County Summary'!$BQ$3:$BQ$7),"-")</f>
        <v>Cocoa Junior/Senior High School</v>
      </c>
      <c r="M17">
        <v>1</v>
      </c>
    </row>
    <row r="18" spans="11:13">
      <c r="K18" s="154"/>
      <c r="L18" t="str">
        <f>IFERROR(_xlfn.XLOOKUP(M18,'RAW_County Summary'!$BY$3:$BY$7,'RAW_County Summary'!$BQ$3:$BQ$7),"-")</f>
        <v>Space Coast Junior/Senior High School</v>
      </c>
      <c r="M18">
        <v>2</v>
      </c>
    </row>
    <row r="19" spans="11:13">
      <c r="K19" s="154"/>
      <c r="L19" t="str">
        <f>IFERROR(_xlfn.XLOOKUP(M19,'RAW_County Summary'!$BY$3:$BY$7,'RAW_County Summary'!$BQ$3:$BQ$7),"-")</f>
        <v>Edgewood Junior/Senior High School</v>
      </c>
      <c r="M19">
        <v>3</v>
      </c>
    </row>
    <row r="20" spans="11:13">
      <c r="K20" s="154" t="s">
        <v>559</v>
      </c>
      <c r="L20" t="str">
        <f>IFERROR(_xlfn.XLOOKUP(M20,'RAW_County Summary'!$BZ$3:$BZ$7,'RAW_County Summary'!$BQ$3:$BQ$7),"-")</f>
        <v>Cocoa Beach Junior/Senior High School</v>
      </c>
      <c r="M20">
        <v>1</v>
      </c>
    </row>
    <row r="21" spans="11:13">
      <c r="K21" s="154"/>
      <c r="L21" t="str">
        <f>IFERROR(_xlfn.XLOOKUP(M21,'RAW_County Summary'!$BZ$3:$BZ$7,'RAW_County Summary'!$BQ$3:$BQ$7),"-")</f>
        <v>Space Coast Junior/Senior High School</v>
      </c>
      <c r="M21">
        <v>2</v>
      </c>
    </row>
    <row r="22" spans="11:13">
      <c r="K22" s="154"/>
      <c r="L22" t="str">
        <f>IFERROR(_xlfn.XLOOKUP(M22,'RAW_County Summary'!$BZ$3:$BZ$7,'RAW_County Summary'!$BQ$3:$BQ$7),"-")</f>
        <v>Cocoa Junior/Senior High School</v>
      </c>
      <c r="M22">
        <v>3</v>
      </c>
    </row>
    <row r="23" spans="11:13">
      <c r="K23" s="154" t="s">
        <v>560</v>
      </c>
      <c r="L23" t="str">
        <f>IFERROR(_xlfn.XLOOKUP(M23,'RAW_County Summary'!$CA$3:$CA$7,'RAW_County Summary'!$BQ$3:$BQ$7),"-")</f>
        <v>Cocoa Junior/Senior High School</v>
      </c>
      <c r="M23">
        <v>1</v>
      </c>
    </row>
    <row r="24" spans="11:13">
      <c r="K24" s="154"/>
      <c r="L24" t="str">
        <f>IFERROR(_xlfn.XLOOKUP(M24,'RAW_County Summary'!$CA$3:$CA$7,'RAW_County Summary'!$BQ$3:$BQ$7),"-")</f>
        <v>Space Coast Junior/Senior High School</v>
      </c>
      <c r="M24">
        <v>2</v>
      </c>
    </row>
    <row r="25" spans="11:13">
      <c r="K25" s="154"/>
      <c r="L25" t="str">
        <f>IFERROR(_xlfn.XLOOKUP(M25,'RAW_County Summary'!$CA$3:$CA$7,'RAW_County Summary'!$BQ$3:$BQ$7),"-")</f>
        <v>Cocoa Beach Junior/Senior High School</v>
      </c>
      <c r="M25">
        <v>3</v>
      </c>
    </row>
    <row r="26" spans="11:13">
      <c r="K26" s="154" t="s">
        <v>561</v>
      </c>
      <c r="L26" t="str">
        <f>IFERROR(_xlfn.XLOOKUP(M26,'RAW_County Summary'!$CB$3:$CB$7,'RAW_County Summary'!$BQ$3:$BQ$7),"-")</f>
        <v>Edgewood Junior/Senior High School</v>
      </c>
      <c r="M26">
        <v>1</v>
      </c>
    </row>
    <row r="27" spans="11:13">
      <c r="K27" s="154"/>
      <c r="L27" t="str">
        <f>IFERROR(_xlfn.XLOOKUP(M27,'RAW_County Summary'!$CB$3:$CB$7,'RAW_County Summary'!$BQ$3:$BQ$7),"-")</f>
        <v>West Shore Junior/Senior High School</v>
      </c>
      <c r="M27">
        <v>2</v>
      </c>
    </row>
    <row r="28" spans="11:13">
      <c r="K28" s="154"/>
      <c r="L28" t="str">
        <f>IFERROR(_xlfn.XLOOKUP(M28,'RAW_County Summary'!$CB$3:$CB$7,'RAW_County Summary'!$BQ$3:$BQ$7),"-")</f>
        <v>Cocoa Beach Junior/Senior High School</v>
      </c>
      <c r="M28">
        <v>3</v>
      </c>
    </row>
    <row r="29" spans="11:13">
      <c r="K29" s="154" t="s">
        <v>562</v>
      </c>
      <c r="L29" t="str">
        <f>IFERROR(_xlfn.XLOOKUP(M29,'RAW_County Summary'!$CC$3:$CC$7,'RAW_County Summary'!$BQ$3:$BQ$7),"-")</f>
        <v>West Shore Junior/Senior High School</v>
      </c>
      <c r="M29">
        <v>1</v>
      </c>
    </row>
    <row r="30" spans="11:13">
      <c r="K30" s="154"/>
      <c r="L30" t="str">
        <f>IFERROR(_xlfn.XLOOKUP(M30,'RAW_County Summary'!$CC$3:$CC$7,'RAW_County Summary'!$BQ$3:$BQ$7),"-")</f>
        <v>Edgewood Junior/Senior High School</v>
      </c>
      <c r="M30">
        <v>2</v>
      </c>
    </row>
    <row r="31" spans="11:13">
      <c r="K31" s="154"/>
      <c r="L31" t="str">
        <f>IFERROR(_xlfn.XLOOKUP(M31,'RAW_County Summary'!$CC$3:$CC$7,'RAW_County Summary'!$BQ$3:$BQ$7),"-")</f>
        <v>Cocoa Beach Junior/Senior High School</v>
      </c>
      <c r="M31">
        <v>3</v>
      </c>
    </row>
    <row r="32" spans="11:13">
      <c r="K32" s="154" t="s">
        <v>563</v>
      </c>
      <c r="L32" t="str">
        <f>IFERROR(_xlfn.XLOOKUP(M32,'RAW_County Summary'!$CD$3:$CD$7,'RAW_County Summary'!$BQ$3:$BQ$7),"-")</f>
        <v>Space Coast Junior/Senior High School</v>
      </c>
      <c r="M32">
        <v>1</v>
      </c>
    </row>
    <row r="33" spans="11:13">
      <c r="K33" s="154"/>
      <c r="L33" t="str">
        <f>IFERROR(_xlfn.XLOOKUP(M33,'RAW_County Summary'!$CD$3:$CD$7,'RAW_County Summary'!$BQ$3:$BQ$7),"-")</f>
        <v>Cocoa Junior/Senior High School</v>
      </c>
      <c r="M33">
        <v>2</v>
      </c>
    </row>
    <row r="34" spans="11:13">
      <c r="K34" s="154"/>
      <c r="L34" t="str">
        <f>IFERROR(_xlfn.XLOOKUP(M34,'RAW_County Summary'!$CD$3:$CD$7,'RAW_County Summary'!$BQ$3:$BQ$7),"-")</f>
        <v>Cocoa Beach Junior/Senior High School</v>
      </c>
      <c r="M34">
        <v>3</v>
      </c>
    </row>
  </sheetData>
  <mergeCells count="6">
    <mergeCell ref="K32:K34"/>
    <mergeCell ref="K17:K19"/>
    <mergeCell ref="K20:K22"/>
    <mergeCell ref="K23:K25"/>
    <mergeCell ref="K26:K28"/>
    <mergeCell ref="K29:K3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A5B3-A837-486D-81C9-8A9394925D98}">
  <sheetPr>
    <tabColor theme="5"/>
  </sheetPr>
  <dimension ref="A1:Z34"/>
  <sheetViews>
    <sheetView workbookViewId="0">
      <selection activeCell="B3" sqref="B3"/>
    </sheetView>
  </sheetViews>
  <sheetFormatPr defaultRowHeight="15"/>
  <cols>
    <col min="12" max="12" width="30.7109375" bestFit="1" customWidth="1"/>
    <col min="18" max="18" width="30.7109375" bestFit="1" customWidth="1"/>
  </cols>
  <sheetData>
    <row r="1" spans="1:26">
      <c r="A1" s="9" t="s">
        <v>228</v>
      </c>
      <c r="B1" s="9"/>
      <c r="C1" s="9"/>
      <c r="D1" s="9"/>
      <c r="E1" s="9"/>
      <c r="F1" s="9"/>
      <c r="N1">
        <v>2023</v>
      </c>
    </row>
    <row r="2" spans="1:26">
      <c r="A2" t="s">
        <v>577</v>
      </c>
      <c r="B2">
        <v>2000</v>
      </c>
      <c r="C2">
        <v>2003</v>
      </c>
      <c r="D2">
        <v>2006</v>
      </c>
      <c r="E2">
        <v>2008</v>
      </c>
      <c r="F2">
        <v>2010</v>
      </c>
      <c r="G2">
        <v>2012</v>
      </c>
      <c r="H2">
        <v>2015</v>
      </c>
      <c r="I2">
        <v>2017</v>
      </c>
      <c r="J2">
        <v>2019</v>
      </c>
      <c r="K2" s="61">
        <v>2023</v>
      </c>
      <c r="N2" t="s">
        <v>577</v>
      </c>
      <c r="O2" t="s">
        <v>579</v>
      </c>
      <c r="P2" t="s">
        <v>580</v>
      </c>
      <c r="Q2" s="61"/>
    </row>
    <row r="3" spans="1:26">
      <c r="A3" s="9" t="s">
        <v>558</v>
      </c>
      <c r="B3" s="67">
        <f>IFERROR(AVERAGEIFS(RAW_Survey!$N$3:$N$101,RAW_Survey!$N$3:$N$101,"&gt;0",RAW_Survey!$B$3:$B$101,$A$1),"-")</f>
        <v>2.6360935784858049E-2</v>
      </c>
      <c r="C3" s="67">
        <f>IFERROR(AVERAGEIFS(RAW_Survey!$AB$3:$AB$101,RAW_Survey!$AB$3:$AB$101,"&gt;0",RAW_Survey!$B$3:$B$101,$A$1),"-")</f>
        <v>2.6207060843470794E-2</v>
      </c>
      <c r="D3" s="67">
        <f>IFERROR(AVERAGEIFS(RAW_Survey!$AP$3:$AP$101,RAW_Survey!$AP$3:$AP$101,"&gt;0",RAW_Survey!$B$3:$B$101,$A$1),"-")</f>
        <v>3.3765042579879959E-2</v>
      </c>
      <c r="E3" s="67">
        <f>IFERROR(AVERAGEIFS(RAW_Survey!$BD$3:$BD$101,RAW_Survey!$BD$3:$BD$101,"&gt;0",RAW_Survey!$B$3:$B$101,$A$1),"-")</f>
        <v>3.5917499682909401E-2</v>
      </c>
      <c r="F3" s="67">
        <f>IFERROR(AVERAGEIFS(RAW_Survey!$BR$3:$BR$101,RAW_Survey!$BR$3:$BR$101,"&gt;0",RAW_Survey!$B$3:$B$101,$A$1),"-")</f>
        <v>3.6160504951108181E-2</v>
      </c>
      <c r="G3" s="67">
        <f>IFERROR(AVERAGEIFS(RAW_Survey!$CM$3:$CM$101,RAW_Survey!$CM$3:$CM$101,"&gt;0",RAW_Survey!$B$3:$B$101,$A$1),"-")</f>
        <v>3.915988746822438E-2</v>
      </c>
      <c r="H3" s="67">
        <f>IFERROR(AVERAGEIFS(RAW_Survey!$DI$3:$DI$101,RAW_Survey!$DI$3:$DI$101,"&gt;0",RAW_Survey!$B$3:$B$101,$A$1),"-")</f>
        <v>4.0204310144352433E-2</v>
      </c>
      <c r="I3" s="67">
        <f>IFERROR(AVERAGEIFS(RAW_Survey!$EE$3:$EE$101,RAW_Survey!$EE$3:$EE$101,"&gt;0",RAW_Survey!$B$3:$B$101,$A$1),"-")</f>
        <v>3.9972513379380549E-2</v>
      </c>
      <c r="J3" s="67">
        <f>IFERROR(AVERAGEIFS(RAW_Survey!$FA$3:$FA$101,RAW_Survey!$FA$3:$FA$101,"&gt;0",RAW_Survey!$B$3:$B$101,$A$1),"-")</f>
        <v>3.3256979999802774E-2</v>
      </c>
      <c r="K3" s="67">
        <f>IFERROR(AVERAGEIFS(RAW_Survey!$FW$3:$FW$101,RAW_Survey!$FW$3:$FW$101,"&gt;0",RAW_Survey!$B$3:$B$101,$A$1),"-")</f>
        <v>4.5800416017854291E-2</v>
      </c>
      <c r="N3" s="68" t="s">
        <v>558</v>
      </c>
      <c r="O3" s="67">
        <f>AVERAGEIFS(RAW_Survey!$GJ$3:$GJ$101,RAW_Survey!$GJ$3:$GJ$101,"&gt;0",RAW_Survey!$B$3:$B$101,$A$1)</f>
        <v>3.7319927247353932E-2</v>
      </c>
      <c r="P3" s="67">
        <f>AVERAGEIFS(RAW_Survey!$GW$3:$GW$101,RAW_Survey!$GW$3:$GW$101,"&gt;0",RAW_Survey!$B$3:$B$101,$A$1)</f>
        <v>5.417886659927719E-2</v>
      </c>
      <c r="Q3" s="60"/>
      <c r="R3" s="60"/>
      <c r="S3" s="60"/>
      <c r="T3" s="60"/>
      <c r="U3" s="60"/>
      <c r="V3" s="60"/>
      <c r="W3" s="60"/>
      <c r="X3" s="60"/>
      <c r="Y3" s="60"/>
      <c r="Z3" s="60"/>
    </row>
    <row r="4" spans="1:26">
      <c r="A4" s="9" t="s">
        <v>559</v>
      </c>
      <c r="B4" s="67">
        <f>IFERROR(AVERAGEIFS(RAW_Survey!$O$3:$O$101,RAW_Survey!$O$3:$O$101,"&gt;0",RAW_Survey!$B$3:$B$101,$A$1),"-")</f>
        <v>8.9585984825326717E-3</v>
      </c>
      <c r="C4" s="67">
        <f>IFERROR(AVERAGEIFS(RAW_Survey!$AC$3:$AC$101,RAW_Survey!$AC$3:$AC$101,"&gt;0",RAW_Survey!$B$3:$B$101,$A$1),"-")</f>
        <v>9.0858314261163722E-3</v>
      </c>
      <c r="D4" s="67">
        <f>IFERROR(AVERAGEIFS(RAW_Survey!$AQ$3:$AQ$101,RAW_Survey!$AQ$3:$AQ$101,"&gt;0",RAW_Survey!$B$3:$B$101,$A$1),"-")</f>
        <v>9.5658796473499594E-3</v>
      </c>
      <c r="E4" s="67">
        <f>IFERROR(AVERAGEIFS(RAW_Survey!$BE$3:$BE$101,RAW_Survey!$BE$3:$BE$101,"&gt;0",RAW_Survey!$B$3:$B$101,$A$1),"-")</f>
        <v>1.1023989846775351E-2</v>
      </c>
      <c r="F4" s="67">
        <f>IFERROR(AVERAGEIFS(RAW_Survey!$BS$3:$BS$101,RAW_Survey!$BS$3:$BS$101,"&gt;0",RAW_Survey!$B$3:$B$101,$A$1),"-")</f>
        <v>1.1007733334670124E-2</v>
      </c>
      <c r="G4" s="67">
        <f>IFERROR(AVERAGEIFS(RAW_Survey!$CN$3:$CN$101,RAW_Survey!$CN$3:$CN$101,"&gt;0",RAW_Survey!$B$3:$B$101,$A$1),"-")</f>
        <v>1.3828444452170545E-2</v>
      </c>
      <c r="H4" s="67">
        <f>IFERROR(AVERAGEIFS(RAW_Survey!$DJ$3:$DJ$101,RAW_Survey!$DJ$3:$DJ$101,"&gt;0",RAW_Survey!$B$3:$B$101,$A$1),"-")</f>
        <v>1.3716538766723463E-2</v>
      </c>
      <c r="I4" s="67">
        <f>IFERROR(AVERAGEIFS(RAW_Survey!$EF$3:$EF$101,RAW_Survey!$EF$3:$EF$101,"&gt;0",RAW_Survey!$B$3:$B$101,$A$1),"-")</f>
        <v>1.7679895089902403E-2</v>
      </c>
      <c r="J4" s="67">
        <f>IFERROR(AVERAGEIFS(RAW_Survey!$FB$3:$FB$101,RAW_Survey!$FB$3:$FB$101,"&gt;0",RAW_Survey!$B$3:$B$101,$A$1),"-")</f>
        <v>2.8228781470354836E-2</v>
      </c>
      <c r="K4" s="67">
        <f>IFERROR(AVERAGEIFS(RAW_Survey!$FX$3:$FX$101,RAW_Survey!$FX$3:$FX$101,"&gt;0",RAW_Survey!$B$3:$B$101,$A$1),"-")</f>
        <v>2.7855951104499971E-2</v>
      </c>
      <c r="N4" s="68" t="s">
        <v>559</v>
      </c>
      <c r="O4" s="67">
        <f>AVERAGEIFS(RAW_Survey!$GK$3:$GK$101,RAW_Survey!$GK$3:$GK$101,"&gt;0",RAW_Survey!$B$3:$B$101,$A$1)</f>
        <v>2.9339269876918556E-2</v>
      </c>
      <c r="P4" s="67">
        <f>AVERAGEIFS(RAW_Survey!$GX$3:$GX$101,RAW_Survey!$GX$3:$GX$101,"&gt;0",RAW_Survey!$B$3:$B$101,$A$1)</f>
        <v>2.5847353495583786E-2</v>
      </c>
      <c r="Q4" s="60"/>
      <c r="R4" s="60"/>
      <c r="S4" s="60"/>
      <c r="T4" s="60"/>
      <c r="U4" s="60"/>
      <c r="V4" s="60"/>
      <c r="W4" s="60"/>
      <c r="X4" s="60"/>
      <c r="Y4" s="60"/>
      <c r="Z4" s="60"/>
    </row>
    <row r="5" spans="1:26">
      <c r="A5" s="9" t="s">
        <v>560</v>
      </c>
      <c r="B5" s="67">
        <f>IFERROR(AVERAGEIFS(RAW_Survey!$P$3:$P$101,RAW_Survey!$P$3:$P$101,"&gt;0",RAW_Survey!$B$3:$B$101,$A$1),"-")</f>
        <v>0.29836361406244505</v>
      </c>
      <c r="C5" s="67">
        <f>IFERROR(AVERAGEIFS(RAW_Survey!$AD$3:$AD$101,RAW_Survey!$AD$3:$AD$101,"&gt;0",RAW_Survey!$B$3:$B$101,$A$1),"-")</f>
        <v>0.18855474097040539</v>
      </c>
      <c r="D5" s="67">
        <f>IFERROR(AVERAGEIFS(RAW_Survey!$AR$3:$AR$101,RAW_Survey!$AR$3:$AR$101,"&gt;0",RAW_Survey!$B$3:$B$101,$A$1),"-")</f>
        <v>0.226801400909728</v>
      </c>
      <c r="E5" s="67">
        <f>IFERROR(AVERAGEIFS(RAW_Survey!$BF$3:$BF$101,RAW_Survey!$BF$3:$BF$101,"&gt;0",RAW_Survey!$B$3:$B$101,$A$1),"-")</f>
        <v>0.27792654283457324</v>
      </c>
      <c r="F5" s="67">
        <f>IFERROR(AVERAGEIFS(RAW_Survey!$BT$3:$BT$101,RAW_Survey!$BT$3:$BT$101,"&gt;0",RAW_Survey!$B$3:$B$101,$A$1),"-")</f>
        <v>0.29093775619446655</v>
      </c>
      <c r="G5" s="67">
        <f>IFERROR(AVERAGEIFS(RAW_Survey!$CO$3:$CO$101,RAW_Survey!$CO$3:$CO$101,"&gt;0",RAW_Survey!$B$3:$B$101,$A$1),"-")</f>
        <v>0.30973577027544669</v>
      </c>
      <c r="H5" s="67">
        <f>IFERROR(AVERAGEIFS(RAW_Survey!$DK$3:$DK$101,RAW_Survey!$DK$3:$DK$101,"&gt;0",RAW_Survey!$B$3:$B$101,$A$1),"-")</f>
        <v>0.23807439271966327</v>
      </c>
      <c r="I5" s="67">
        <f>IFERROR(AVERAGEIFS(RAW_Survey!$EG$3:$EG$101,RAW_Survey!$EG$3:$EG$101,"&gt;0",RAW_Survey!$B$3:$B$101,$A$1),"-")</f>
        <v>0.2750862107712323</v>
      </c>
      <c r="J5" s="67">
        <f>IFERROR(AVERAGEIFS(RAW_Survey!$FC$3:$FC$101,RAW_Survey!$FC$3:$FC$101,"&gt;0",RAW_Survey!$B$3:$B$101,$A$1),"-")</f>
        <v>0.26165197705679155</v>
      </c>
      <c r="K5" s="67">
        <f>IFERROR(AVERAGEIFS(RAW_Survey!$FY$3:$FY$101,RAW_Survey!$FY$3:$FY$101,"&gt;0",RAW_Survey!$B$3:$B$101,$A$1),"-")</f>
        <v>0.23089690183132294</v>
      </c>
      <c r="N5" s="68" t="s">
        <v>560</v>
      </c>
      <c r="O5" s="67">
        <f>AVERAGEIFS(RAW_Survey!$GL$3:$GL$101,RAW_Survey!$GL$3:$GL$101,"&gt;0",RAW_Survey!$B$3:$B$101,$A$1)</f>
        <v>0.23648162285466703</v>
      </c>
      <c r="P5" s="67">
        <f>AVERAGEIFS(RAW_Survey!$GY$3:$GY$101,RAW_Survey!$GY$3:$GY$101,"&gt;0",RAW_Survey!$B$3:$B$101,$A$1)</f>
        <v>0.22490875491666157</v>
      </c>
      <c r="Q5" s="60"/>
      <c r="R5" s="60"/>
      <c r="S5" s="60"/>
      <c r="T5" s="60"/>
      <c r="U5" s="60"/>
      <c r="V5" s="60"/>
      <c r="W5" s="60"/>
      <c r="X5" s="60"/>
      <c r="Y5" s="60"/>
      <c r="Z5" s="60"/>
    </row>
    <row r="6" spans="1:26">
      <c r="A6" s="9" t="s">
        <v>561</v>
      </c>
      <c r="B6" s="67">
        <f>IFERROR(AVERAGEIFS(RAW_Survey!$Q$3:$Q$101,RAW_Survey!$Q$3:$Q$101,"&gt;0",RAW_Survey!$B$3:$B$101,$A$1),"-")</f>
        <v>0.40906151569690657</v>
      </c>
      <c r="C6" s="67">
        <f>IFERROR(AVERAGEIFS(RAW_Survey!$AE$3:$AE$101,RAW_Survey!$AE$3:$AE$101,"&gt;0",RAW_Survey!$B$3:$B$101,$A$1),"-")</f>
        <v>0.51358101557247404</v>
      </c>
      <c r="D6" s="67">
        <f>IFERROR(AVERAGEIFS(RAW_Survey!$AS$3:$AS$101,RAW_Survey!$AS$3:$AS$101,"&gt;0",RAW_Survey!$B$3:$B$101,$A$1),"-")</f>
        <v>0.4931682090478719</v>
      </c>
      <c r="E6" s="67">
        <f>IFERROR(AVERAGEIFS(RAW_Survey!$BG$3:$BG$101,RAW_Survey!$BG$3:$BG$101,"&gt;0",RAW_Survey!$B$3:$B$101,$A$1),"-")</f>
        <v>0.47924213366419738</v>
      </c>
      <c r="F6" s="67">
        <f>IFERROR(AVERAGEIFS(RAW_Survey!$BU$3:$BU$101,RAW_Survey!$BU$3:$BU$101,"&gt;0",RAW_Survey!$B$3:$B$101,$A$1),"-")</f>
        <v>0.48178539322073122</v>
      </c>
      <c r="G6" s="67">
        <f>IFERROR(AVERAGEIFS(RAW_Survey!$CP$3:$CP$101,RAW_Survey!$CP$3:$CP$101,"&gt;0",RAW_Survey!$B$3:$B$101,$A$1),"-")</f>
        <v>0.46745514908247487</v>
      </c>
      <c r="H6" s="67">
        <f>IFERROR(AVERAGEIFS(RAW_Survey!$DL$3:$DL$101,RAW_Survey!$DL$3:$DL$101,"&gt;0",RAW_Survey!$B$3:$B$101,$A$1),"-")</f>
        <v>0.54462209298452346</v>
      </c>
      <c r="I6" s="67">
        <f>IFERROR(AVERAGEIFS(RAW_Survey!$EH$3:$EH$101,RAW_Survey!$EH$3:$EH$101,"&gt;0",RAW_Survey!$B$3:$B$101,$A$1),"-")</f>
        <v>0.4714230566131139</v>
      </c>
      <c r="J6" s="67">
        <f>IFERROR(AVERAGEIFS(RAW_Survey!$FD$3:$FD$101,RAW_Survey!$FD$3:$FD$101,"&gt;0",RAW_Survey!$B$3:$B$101,$A$1),"-")</f>
        <v>0.47826959727538154</v>
      </c>
      <c r="K6" s="67">
        <f>IFERROR(AVERAGEIFS(RAW_Survey!$FZ$3:$FZ$101,RAW_Survey!$FZ$3:$FZ$101,"&gt;0",RAW_Survey!$B$3:$B$101,$A$1),"-")</f>
        <v>0.45718401806282138</v>
      </c>
      <c r="N6" s="68" t="s">
        <v>561</v>
      </c>
      <c r="O6" s="67">
        <f>AVERAGEIFS(RAW_Survey!$GM$3:$GM$101,RAW_Survey!$GM$3:$GM$101,"&gt;0",RAW_Survey!$B$3:$B$101,$A$1)</f>
        <v>0.45929170177028816</v>
      </c>
      <c r="P6" s="67">
        <f>AVERAGEIFS(RAW_Survey!$GZ$3:$GZ$101,RAW_Survey!$GZ$3:$GZ$101,"&gt;0",RAW_Survey!$B$3:$B$101,$A$1)</f>
        <v>0.45523176247570368</v>
      </c>
      <c r="Q6" s="60"/>
      <c r="R6" s="60"/>
      <c r="S6" s="60"/>
      <c r="T6" s="60"/>
      <c r="U6" s="60"/>
      <c r="V6" s="60"/>
      <c r="W6" s="60"/>
      <c r="X6" s="60"/>
      <c r="Y6" s="60"/>
      <c r="Z6" s="60"/>
    </row>
    <row r="7" spans="1:26">
      <c r="A7" s="9" t="s">
        <v>562</v>
      </c>
      <c r="B7" s="67">
        <f>IFERROR(AVERAGEIFS(RAW_Survey!$R$3:$R$101,RAW_Survey!$R$3:$R$101,"&gt;0",RAW_Survey!$B$3:$B$101,$A$1),"-")</f>
        <v>0.25725533597325767</v>
      </c>
      <c r="C7" s="67">
        <f>IFERROR(AVERAGEIFS(RAW_Survey!$AF$3:$AF$101,RAW_Survey!$AF$3:$AF$101,"&gt;0",RAW_Survey!$B$3:$B$101,$A$1),"-")</f>
        <v>0.26257135118753344</v>
      </c>
      <c r="D7" s="67">
        <f>IFERROR(AVERAGEIFS(RAW_Survey!$AT$3:$AT$101,RAW_Survey!$AT$3:$AT$101,"&gt;0",RAW_Survey!$B$3:$B$101,$A$1),"-")</f>
        <v>0.23669946781517021</v>
      </c>
      <c r="E7" s="67">
        <f>IFERROR(AVERAGEIFS(RAW_Survey!$BH$3:$BH$101,RAW_Survey!$BH$3:$BH$101,"&gt;0",RAW_Survey!$B$3:$B$101,$A$1),"-")</f>
        <v>0.19588983397154464</v>
      </c>
      <c r="F7" s="67">
        <f>IFERROR(AVERAGEIFS(RAW_Survey!$BV$3:$BV$101,RAW_Survey!$BV$3:$BV$101,"&gt;0",RAW_Survey!$B$3:$B$101,$A$1),"-")</f>
        <v>0.18010861229902395</v>
      </c>
      <c r="G7" s="67">
        <f>IFERROR(AVERAGEIFS(RAW_Survey!$CQ$3:$CQ$101,RAW_Survey!$CQ$3:$CQ$101,"&gt;0",RAW_Survey!$B$3:$B$101,$A$1),"-")</f>
        <v>0.16663376152761294</v>
      </c>
      <c r="H7" s="67">
        <f>IFERROR(AVERAGEIFS(RAW_Survey!$DM$3:$DM$101,RAW_Survey!$DM$3:$DM$101,"&gt;0",RAW_Survey!$B$3:$B$101,$A$1),"-")</f>
        <v>0.201746616432877</v>
      </c>
      <c r="I7" s="67">
        <f>IFERROR(AVERAGEIFS(RAW_Survey!$EI$3:$EI$101,RAW_Survey!$EI$3:$EI$101,"&gt;0",RAW_Survey!$B$3:$B$101,$A$1),"-")</f>
        <v>0.18999085629622287</v>
      </c>
      <c r="J7" s="67">
        <f>IFERROR(AVERAGEIFS(RAW_Survey!$FE$3:$FE$101,RAW_Survey!$FE$3:$FE$101,"&gt;0",RAW_Survey!$B$3:$B$101,$A$1),"-")</f>
        <v>0.18759744012385574</v>
      </c>
      <c r="K7" s="67">
        <f>IFERROR(AVERAGEIFS(RAW_Survey!$GA$3:$GA$101,RAW_Survey!$GA$3:$GA$101,"&gt;0",RAW_Survey!$B$3:$B$101,$A$1),"-")</f>
        <v>0.19948235895721264</v>
      </c>
      <c r="N7" s="68" t="s">
        <v>562</v>
      </c>
      <c r="O7" s="67">
        <f>IFERROR(AVERAGEIFS(RAW_Survey!$GN$3:$GN$101,RAW_Survey!$GN$3:$GN$101,"&gt;0",RAW_Survey!$B$3:$B$101,$A$1),"-")</f>
        <v>0.19888931612853719</v>
      </c>
      <c r="P7" s="67">
        <f>IFERROR(AVERAGEIFS(RAW_Survey!$HA$3:$HA$101,RAW_Survey!$HA$3:$HA$101,"&gt;0",RAW_Survey!$B$3:$B$101,$A$1),"-")</f>
        <v>0.20078038965534417</v>
      </c>
      <c r="Q7" s="60"/>
      <c r="R7" s="60"/>
      <c r="S7" s="60"/>
      <c r="T7" s="60"/>
      <c r="U7" s="60"/>
      <c r="V7" s="60"/>
      <c r="W7" s="60"/>
      <c r="X7" s="60"/>
      <c r="Y7" s="60"/>
      <c r="Z7" s="60"/>
    </row>
    <row r="8" spans="1:26">
      <c r="A8" s="9" t="s">
        <v>563</v>
      </c>
      <c r="B8" s="67" t="s">
        <v>570</v>
      </c>
      <c r="C8" s="67" t="s">
        <v>570</v>
      </c>
      <c r="D8" s="60" t="s">
        <v>570</v>
      </c>
      <c r="E8" s="60" t="s">
        <v>570</v>
      </c>
      <c r="F8" s="60" t="s">
        <v>570</v>
      </c>
      <c r="G8" s="67">
        <f>IFERROR(AVERAGEIFS(RAW_Survey!$CR$3:$CR$101,RAW_Survey!$CR$3:$CR$101,"&gt;0",RAW_Survey!$B$3:$B$101,$A$1),"-")</f>
        <v>3.1869871940705982E-3</v>
      </c>
      <c r="H8" s="67">
        <f>IFERROR(AVERAGEIFS(RAW_Survey!$DN$3:$DN$101,RAW_Survey!$DN$3:$DN$101,"&gt;0",RAW_Survey!$B$3:$B$101,$A$1),"-")</f>
        <v>5.0967518110230136E-3</v>
      </c>
      <c r="I8" s="67">
        <f>IFERROR(AVERAGEIFS(RAW_Survey!$EJ$3:$EJ$101,RAW_Survey!$EJ$3:$EJ$101,"&gt;0",RAW_Survey!$B$3:$B$101,$A$1),"-")</f>
        <v>7.1469051501810328E-3</v>
      </c>
      <c r="J8" s="67">
        <f>IFERROR(AVERAGEIFS(RAW_Survey!$FF$3:$FF$101,RAW_Survey!$FF$3:$FF$101,"&gt;0",RAW_Survey!$B$3:$B$101,$A$1),"-")</f>
        <v>2.1990448147627031E-2</v>
      </c>
      <c r="K8" s="67">
        <f>IFERROR(AVERAGEIFS(RAW_Survey!$GB$3:$GB$101,RAW_Survey!$GB$3:$GB$101,"&gt;0",RAW_Survey!$B$3:$B$101,$A$1),"-")</f>
        <v>3.8780354026288745E-2</v>
      </c>
      <c r="N8" s="68" t="s">
        <v>563</v>
      </c>
      <c r="O8" s="67">
        <f>AVERAGEIFS(RAW_Survey!$GO$3:$GO$101,RAW_Survey!$GO$3:$GO$101,"&gt;0",RAW_Survey!$B$3:$B$101,$A$1)</f>
        <v>3.867816212223512E-2</v>
      </c>
      <c r="P8" s="67">
        <f>AVERAGEIFS(RAW_Survey!$HB$3:$HB$101,RAW_Survey!$HB$3:$HB$101,"&gt;0",RAW_Survey!$B$3:$B$101,$A$1)</f>
        <v>3.9052872857429546E-2</v>
      </c>
      <c r="Q8" s="60"/>
      <c r="R8" s="60"/>
      <c r="S8" s="60"/>
      <c r="T8" s="60"/>
      <c r="U8" s="60"/>
      <c r="V8" s="60"/>
      <c r="W8" s="60"/>
      <c r="X8" s="60"/>
      <c r="Y8" s="60"/>
      <c r="Z8" s="60"/>
    </row>
    <row r="9" spans="1:26">
      <c r="B9" s="60"/>
      <c r="C9" s="60"/>
      <c r="D9" s="60"/>
      <c r="E9" s="60"/>
      <c r="F9" s="60"/>
      <c r="O9" s="60"/>
      <c r="P9" s="60"/>
    </row>
    <row r="10" spans="1:26">
      <c r="B10" s="60"/>
      <c r="C10" s="60"/>
      <c r="D10" s="60"/>
      <c r="E10" s="60"/>
      <c r="G10" s="60"/>
      <c r="N10" s="68"/>
    </row>
    <row r="11" spans="1:26">
      <c r="B11" s="60"/>
      <c r="C11" s="60"/>
      <c r="D11" s="60"/>
      <c r="E11" s="60"/>
      <c r="F11" s="60"/>
      <c r="G11" s="60"/>
      <c r="O11" s="60"/>
      <c r="P11" s="60"/>
    </row>
    <row r="12" spans="1:26">
      <c r="B12" s="60"/>
      <c r="C12" s="60"/>
      <c r="D12" s="60"/>
      <c r="E12" s="60"/>
      <c r="F12" s="60"/>
      <c r="G12" s="60"/>
      <c r="N12" s="68"/>
    </row>
    <row r="13" spans="1:26" ht="15.75">
      <c r="N13" s="66"/>
      <c r="O13" s="66"/>
      <c r="P13" s="60"/>
    </row>
    <row r="16" spans="1:26">
      <c r="K16" t="s">
        <v>577</v>
      </c>
      <c r="L16" t="s">
        <v>599</v>
      </c>
      <c r="M16" t="s">
        <v>600</v>
      </c>
    </row>
    <row r="17" spans="11:13">
      <c r="K17" s="154" t="s">
        <v>558</v>
      </c>
      <c r="L17" t="str">
        <f>IFERROR(_xlfn.XLOOKUP(M17,'RAW_County Summary'!$BJ$4:$BJ$13,'RAW_County Summary'!$BB$4:$BB$13),"-")</f>
        <v>Satellite High School</v>
      </c>
      <c r="M17">
        <v>1</v>
      </c>
    </row>
    <row r="18" spans="11:13">
      <c r="K18" s="154"/>
      <c r="L18" t="str">
        <f>IFERROR(_xlfn.XLOOKUP(M18,'RAW_County Summary'!$BJ$4:$BJ$13,'RAW_County Summary'!$BB$4:$BB$13),"-")</f>
        <v>Eau Gallie High School</v>
      </c>
      <c r="M18">
        <v>2</v>
      </c>
    </row>
    <row r="19" spans="11:13">
      <c r="K19" s="154"/>
      <c r="L19" t="str">
        <f>IFERROR(_xlfn.XLOOKUP(M19,'RAW_County Summary'!$BJ$4:$BJ$13,'RAW_County Summary'!$BB$4:$BB$13),"-")</f>
        <v>Palm Bay High School</v>
      </c>
      <c r="M19">
        <v>3</v>
      </c>
    </row>
    <row r="20" spans="11:13">
      <c r="K20" s="154" t="s">
        <v>559</v>
      </c>
      <c r="L20" t="str">
        <f>IFERROR(_xlfn.XLOOKUP(M20,'RAW_County Summary'!$BK$4:$BK$13,'RAW_County Summary'!$BB$4:$BB$13),"-")</f>
        <v>Satellite High School</v>
      </c>
      <c r="M20">
        <v>1</v>
      </c>
    </row>
    <row r="21" spans="11:13">
      <c r="K21" s="154"/>
      <c r="L21" t="str">
        <f>IFERROR(_xlfn.XLOOKUP(M21,'RAW_County Summary'!$BK$4:$BK$13,'RAW_County Summary'!$BB$4:$BB$13),"-")</f>
        <v>Eau Gallie High School</v>
      </c>
      <c r="M21">
        <v>2</v>
      </c>
    </row>
    <row r="22" spans="11:13">
      <c r="K22" s="154"/>
      <c r="L22" t="str">
        <f>IFERROR(_xlfn.XLOOKUP(M22,'RAW_County Summary'!$BK$4:$BK$13,'RAW_County Summary'!$BB$4:$BB$13),"-")</f>
        <v>Bayside High School</v>
      </c>
      <c r="M22">
        <v>3</v>
      </c>
    </row>
    <row r="23" spans="11:13">
      <c r="K23" s="154" t="s">
        <v>560</v>
      </c>
      <c r="L23" t="str">
        <f>IFERROR(_xlfn.XLOOKUP(M23,'RAW_County Summary'!$BL$4:$BL$13,'RAW_County Summary'!$BB$4:$BB$13),"-")</f>
        <v>Heritage High School</v>
      </c>
      <c r="M23">
        <v>1</v>
      </c>
    </row>
    <row r="24" spans="11:13">
      <c r="K24" s="154"/>
      <c r="L24" t="str">
        <f>IFERROR(_xlfn.XLOOKUP(M24,'RAW_County Summary'!$BL$4:$BL$13,'RAW_County Summary'!$BB$4:$BB$13),"-")</f>
        <v>Palm Bay High School</v>
      </c>
      <c r="M24">
        <v>2</v>
      </c>
    </row>
    <row r="25" spans="11:13">
      <c r="K25" s="154"/>
      <c r="L25" t="str">
        <f>IFERROR(_xlfn.XLOOKUP(M25,'RAW_County Summary'!$BL$4:$BL$13,'RAW_County Summary'!$BB$4:$BB$13),"-")</f>
        <v>Bayside High School</v>
      </c>
      <c r="M25">
        <v>3</v>
      </c>
    </row>
    <row r="26" spans="11:13">
      <c r="K26" s="154" t="s">
        <v>561</v>
      </c>
      <c r="L26" t="str">
        <f>IFERROR(_xlfn.XLOOKUP(M26,'RAW_County Summary'!$BM$4:$BM$13,'RAW_County Summary'!$BB$4:$BB$13),"-")</f>
        <v>Rockledge High School</v>
      </c>
      <c r="M26">
        <v>1</v>
      </c>
    </row>
    <row r="27" spans="11:13">
      <c r="K27" s="154"/>
      <c r="L27" t="str">
        <f>IFERROR(_xlfn.XLOOKUP(M27,'RAW_County Summary'!$BM$4:$BM$13,'RAW_County Summary'!$BB$4:$BB$13),"-")</f>
        <v>Titusville High School</v>
      </c>
      <c r="M27">
        <v>2</v>
      </c>
    </row>
    <row r="28" spans="11:13">
      <c r="K28" s="154"/>
      <c r="L28" t="str">
        <f>IFERROR(_xlfn.XLOOKUP(M28,'RAW_County Summary'!$BM$4:$BM$13,'RAW_County Summary'!$BB$4:$BB$13),"-")</f>
        <v>Melbourne High School</v>
      </c>
      <c r="M28">
        <v>3</v>
      </c>
    </row>
    <row r="29" spans="11:13">
      <c r="K29" s="154" t="s">
        <v>562</v>
      </c>
      <c r="L29" t="str">
        <f>IFERROR(_xlfn.XLOOKUP(M29,'RAW_County Summary'!$BN$4:$BN$13,'RAW_County Summary'!$BB$4:$BB$13),"-")</f>
        <v>Viera High School</v>
      </c>
      <c r="M29">
        <v>1</v>
      </c>
    </row>
    <row r="30" spans="11:13">
      <c r="K30" s="154"/>
      <c r="L30" t="str">
        <f>IFERROR(_xlfn.XLOOKUP(M30,'RAW_County Summary'!$BN$4:$BN$13,'RAW_County Summary'!$BB$4:$BB$13),"-")</f>
        <v>Melbourne High School</v>
      </c>
      <c r="M30">
        <v>2</v>
      </c>
    </row>
    <row r="31" spans="11:13">
      <c r="K31" s="154"/>
      <c r="L31" t="str">
        <f>IFERROR(_xlfn.XLOOKUP(M31,'RAW_County Summary'!$BN$4:$BN$13,'RAW_County Summary'!$BB$4:$BB$13),"-")</f>
        <v>Merritt Island High School</v>
      </c>
      <c r="M31">
        <v>3</v>
      </c>
    </row>
    <row r="32" spans="11:13">
      <c r="K32" s="154" t="s">
        <v>563</v>
      </c>
      <c r="L32" t="str">
        <f>IFERROR(_xlfn.XLOOKUP(M32,'RAW_County Summary'!$BO$4:$BO$13,'RAW_County Summary'!$BB$4:$BB$13),"-")</f>
        <v>Satellite High School</v>
      </c>
      <c r="M32">
        <v>1</v>
      </c>
    </row>
    <row r="33" spans="11:13">
      <c r="K33" s="154"/>
      <c r="L33" t="str">
        <f>IFERROR(_xlfn.XLOOKUP(M33,'RAW_County Summary'!$BO$4:$BO$13,'RAW_County Summary'!$BB$4:$BB$13),"-")</f>
        <v>Viera High School</v>
      </c>
      <c r="M33">
        <v>2</v>
      </c>
    </row>
    <row r="34" spans="11:13">
      <c r="K34" s="154"/>
      <c r="L34" t="str">
        <f>IFERROR(_xlfn.XLOOKUP(M34,'RAW_County Summary'!$BO$4:$BO$13,'RAW_County Summary'!$BB$4:$BB$13),"-")</f>
        <v>Eau Gallie High School</v>
      </c>
      <c r="M34">
        <v>3</v>
      </c>
    </row>
  </sheetData>
  <mergeCells count="6">
    <mergeCell ref="K32:K34"/>
    <mergeCell ref="K17:K19"/>
    <mergeCell ref="K20:K22"/>
    <mergeCell ref="K23:K25"/>
    <mergeCell ref="K26:K28"/>
    <mergeCell ref="K29:K3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EBF2-6DB4-4B60-B71D-C2E5D3876AA4}">
  <sheetPr>
    <tabColor theme="5"/>
  </sheetPr>
  <dimension ref="A1:Z34"/>
  <sheetViews>
    <sheetView workbookViewId="0">
      <selection activeCell="B3" sqref="B3"/>
    </sheetView>
  </sheetViews>
  <sheetFormatPr defaultRowHeight="15"/>
  <cols>
    <col min="12" max="12" width="30.7109375" bestFit="1" customWidth="1"/>
    <col min="18" max="18" width="30.7109375" bestFit="1" customWidth="1"/>
  </cols>
  <sheetData>
    <row r="1" spans="1:26">
      <c r="A1" s="9" t="s">
        <v>281</v>
      </c>
      <c r="B1" s="9"/>
      <c r="C1" s="9"/>
      <c r="D1" s="9"/>
      <c r="E1" s="9"/>
      <c r="F1" s="9"/>
      <c r="N1">
        <v>2023</v>
      </c>
    </row>
    <row r="2" spans="1:26">
      <c r="A2" t="s">
        <v>577</v>
      </c>
      <c r="B2">
        <v>2000</v>
      </c>
      <c r="C2">
        <v>2003</v>
      </c>
      <c r="D2">
        <v>2006</v>
      </c>
      <c r="E2">
        <v>2008</v>
      </c>
      <c r="F2">
        <v>2010</v>
      </c>
      <c r="G2">
        <v>2012</v>
      </c>
      <c r="H2">
        <v>2015</v>
      </c>
      <c r="I2">
        <v>2017</v>
      </c>
      <c r="J2">
        <v>2019</v>
      </c>
      <c r="K2" s="61">
        <v>2023</v>
      </c>
      <c r="N2" t="s">
        <v>577</v>
      </c>
      <c r="O2" t="s">
        <v>579</v>
      </c>
      <c r="P2" t="s">
        <v>580</v>
      </c>
      <c r="Q2" s="61"/>
    </row>
    <row r="3" spans="1:26">
      <c r="A3" s="9" t="s">
        <v>558</v>
      </c>
      <c r="B3" s="67" t="str">
        <f>IFERROR(AVERAGEIFS(RAW_Survey!$N$3:$N$101,RAW_Survey!$N$3:$N$101,"&gt;0",RAW_Survey!$B$3:$B$101,$A$1),"-")</f>
        <v>-</v>
      </c>
      <c r="C3" s="67">
        <f>IFERROR(AVERAGEIFS(RAW_Survey!$AB$3:$AB$101,RAW_Survey!$AB$3:$AB$101,"&gt;0",RAW_Survey!$B$3:$B$101,$A$1),"-")</f>
        <v>6.688963210702341E-3</v>
      </c>
      <c r="D3" s="67">
        <f>IFERROR(AVERAGEIFS(RAW_Survey!$AP$3:$AP$101,RAW_Survey!$AP$3:$AP$101,"&gt;0",RAW_Survey!$B$3:$B$101,$A$1),"-")</f>
        <v>2.3582293435723253E-2</v>
      </c>
      <c r="E3" s="67">
        <f>IFERROR(AVERAGEIFS(RAW_Survey!$BD$3:$BD$101,RAW_Survey!$BD$3:$BD$101,"&gt;0",RAW_Survey!$B$3:$B$101,$A$1),"-")</f>
        <v>4.590818363273453E-2</v>
      </c>
      <c r="F3" s="67">
        <f>IFERROR(AVERAGEIFS(RAW_Survey!$BR$3:$BR$101,RAW_Survey!$BR$3:$BR$101,"&gt;0",RAW_Survey!$B$3:$B$101,$A$1),"-")</f>
        <v>3.644646924829157E-2</v>
      </c>
      <c r="G3" s="67">
        <f>IFERROR(AVERAGEIFS(RAW_Survey!$CM$3:$CM$101,RAW_Survey!$CM$3:$CM$101,"&gt;0",RAW_Survey!$B$3:$B$101,$A$1),"-")</f>
        <v>3.4917546785251066E-2</v>
      </c>
      <c r="H3" s="67" t="str">
        <f>IFERROR(AVERAGEIFS(RAW_Survey!$DI$3:$DI$101,RAW_Survey!$DI$3:$DI$101,"&gt;0",RAW_Survey!$B$3:$B$101,$A$1),"-")</f>
        <v>-</v>
      </c>
      <c r="I3" s="67" t="str">
        <f>IFERROR(AVERAGEIFS(RAW_Survey!$EE$3:$EE$101,RAW_Survey!$EE$3:$EE$101,"&gt;0",RAW_Survey!$B$3:$B$101,$A$1),"-")</f>
        <v>-</v>
      </c>
      <c r="J3" s="67">
        <f>IFERROR(AVERAGEIFS(RAW_Survey!$FA$3:$FA$101,RAW_Survey!$FA$3:$FA$101,"&gt;0",RAW_Survey!$B$3:$B$101,$A$1),"-")</f>
        <v>2.1733971082225793E-2</v>
      </c>
      <c r="K3" s="67" t="str">
        <f>IFERROR(AVERAGEIFS(RAW_Survey!$FW$3:$FW$101,RAW_Survey!$FW$3:$FW$101,"&gt;0",RAW_Survey!$B$3:$B$101,$A$1),"-")</f>
        <v>-</v>
      </c>
      <c r="N3" s="68" t="s">
        <v>558</v>
      </c>
      <c r="O3" s="67" t="e">
        <f>AVERAGEIFS(RAW_Survey!$GJ$3:$GJ$101,RAW_Survey!$GJ$3:$GJ$101,"&gt;0",RAW_Survey!$B$3:$B$101,$A$1)</f>
        <v>#DIV/0!</v>
      </c>
      <c r="P3" s="67" t="e">
        <f>AVERAGEIFS(RAW_Survey!$GW$3:$GW$101,RAW_Survey!$GW$3:$GW$101,"&gt;0",RAW_Survey!$B$3:$B$101,$A$1)</f>
        <v>#DIV/0!</v>
      </c>
      <c r="Q3" s="60"/>
      <c r="R3" s="60"/>
      <c r="S3" s="60"/>
      <c r="T3" s="60"/>
      <c r="U3" s="60"/>
      <c r="V3" s="60"/>
      <c r="W3" s="60"/>
      <c r="X3" s="60"/>
      <c r="Y3" s="60"/>
      <c r="Z3" s="60"/>
    </row>
    <row r="4" spans="1:26">
      <c r="A4" s="9" t="s">
        <v>559</v>
      </c>
      <c r="B4" s="67" t="str">
        <f>IFERROR(AVERAGEIFS(RAW_Survey!$O$3:$O$101,RAW_Survey!$O$3:$O$101,"&gt;0",RAW_Survey!$B$3:$B$101,$A$1),"-")</f>
        <v>-</v>
      </c>
      <c r="C4" s="67">
        <f>IFERROR(AVERAGEIFS(RAW_Survey!$AC$3:$AC$101,RAW_Survey!$AC$3:$AC$101,"&gt;0",RAW_Survey!$B$3:$B$101,$A$1),"-")</f>
        <v>3.3444816053511705E-3</v>
      </c>
      <c r="D4" s="67">
        <f>IFERROR(AVERAGEIFS(RAW_Survey!$AQ$3:$AQ$101,RAW_Survey!$AQ$3:$AQ$101,"&gt;0",RAW_Survey!$B$3:$B$101,$A$1),"-")</f>
        <v>3.8543897216274089E-2</v>
      </c>
      <c r="E4" s="67">
        <f>IFERROR(AVERAGEIFS(RAW_Survey!$BE$3:$BE$101,RAW_Survey!$BE$3:$BE$101,"&gt;0",RAW_Survey!$B$3:$B$101,$A$1),"-")</f>
        <v>2.7944111776447105E-2</v>
      </c>
      <c r="F4" s="67">
        <f>IFERROR(AVERAGEIFS(RAW_Survey!$BS$3:$BS$101,RAW_Survey!$BS$3:$BS$101,"&gt;0",RAW_Survey!$B$3:$B$101,$A$1),"-")</f>
        <v>1.5945330296127564E-2</v>
      </c>
      <c r="G4" s="67">
        <f>IFERROR(AVERAGEIFS(RAW_Survey!$CN$3:$CN$101,RAW_Survey!$CN$3:$CN$101,"&gt;0",RAW_Survey!$B$3:$B$101,$A$1),"-")</f>
        <v>1.7509727626459144E-2</v>
      </c>
      <c r="H4" s="67" t="str">
        <f>IFERROR(AVERAGEIFS(RAW_Survey!$DJ$3:$DJ$101,RAW_Survey!$DJ$3:$DJ$101,"&gt;0",RAW_Survey!$B$3:$B$101,$A$1),"-")</f>
        <v>-</v>
      </c>
      <c r="I4" s="67" t="str">
        <f>IFERROR(AVERAGEIFS(RAW_Survey!$EF$3:$EF$101,RAW_Survey!$EF$3:$EF$101,"&gt;0",RAW_Survey!$B$3:$B$101,$A$1),"-")</f>
        <v>-</v>
      </c>
      <c r="J4" s="67">
        <f>IFERROR(AVERAGEIFS(RAW_Survey!$FB$3:$FB$101,RAW_Survey!$FB$3:$FB$101,"&gt;0",RAW_Survey!$B$3:$B$101,$A$1),"-")</f>
        <v>1.4970059880239522E-3</v>
      </c>
      <c r="K4" s="67" t="str">
        <f>IFERROR(AVERAGEIFS(RAW_Survey!$FX$3:$FX$101,RAW_Survey!$FX$3:$FX$101,"&gt;0",RAW_Survey!$B$3:$B$101,$A$1),"-")</f>
        <v>-</v>
      </c>
      <c r="N4" s="68" t="s">
        <v>559</v>
      </c>
      <c r="O4" s="67" t="e">
        <f>AVERAGEIFS(RAW_Survey!$GK$3:$GK$101,RAW_Survey!$GK$3:$GK$101,"&gt;0",RAW_Survey!$B$3:$B$101,$A$1)</f>
        <v>#DIV/0!</v>
      </c>
      <c r="P4" s="67" t="e">
        <f>AVERAGEIFS(RAW_Survey!$GX$3:$GX$101,RAW_Survey!$GX$3:$GX$101,"&gt;0",RAW_Survey!$B$3:$B$101,$A$1)</f>
        <v>#DIV/0!</v>
      </c>
      <c r="Q4" s="60"/>
      <c r="R4" s="60"/>
      <c r="S4" s="60"/>
      <c r="T4" s="60"/>
      <c r="U4" s="60"/>
      <c r="V4" s="60"/>
      <c r="W4" s="60"/>
      <c r="X4" s="60"/>
      <c r="Y4" s="60"/>
      <c r="Z4" s="60"/>
    </row>
    <row r="5" spans="1:26">
      <c r="A5" s="9" t="s">
        <v>560</v>
      </c>
      <c r="B5" s="67" t="str">
        <f>IFERROR(AVERAGEIFS(RAW_Survey!$P$3:$P$101,RAW_Survey!$P$3:$P$101,"&gt;0",RAW_Survey!$B$3:$B$101,$A$1),"-")</f>
        <v>-</v>
      </c>
      <c r="C5" s="67">
        <f>IFERROR(AVERAGEIFS(RAW_Survey!$AD$3:$AD$101,RAW_Survey!$AD$3:$AD$101,"&gt;0",RAW_Survey!$B$3:$B$101,$A$1),"-")</f>
        <v>0.14218140820941116</v>
      </c>
      <c r="D5" s="67">
        <f>IFERROR(AVERAGEIFS(RAW_Survey!$AR$3:$AR$101,RAW_Survey!$AR$3:$AR$101,"&gt;0",RAW_Survey!$B$3:$B$101,$A$1),"-")</f>
        <v>0.28145262387610287</v>
      </c>
      <c r="E5" s="67">
        <f>IFERROR(AVERAGEIFS(RAW_Survey!$BF$3:$BF$101,RAW_Survey!$BF$3:$BF$101,"&gt;0",RAW_Survey!$B$3:$B$101,$A$1),"-")</f>
        <v>0.27577403332869144</v>
      </c>
      <c r="F5" s="67">
        <f>IFERROR(AVERAGEIFS(RAW_Survey!$BT$3:$BT$101,RAW_Survey!$BT$3:$BT$101,"&gt;0",RAW_Survey!$B$3:$B$101,$A$1),"-")</f>
        <v>0.259832449163381</v>
      </c>
      <c r="G5" s="67">
        <f>IFERROR(AVERAGEIFS(RAW_Survey!$CO$3:$CO$101,RAW_Survey!$CO$3:$CO$101,"&gt;0",RAW_Survey!$B$3:$B$101,$A$1),"-")</f>
        <v>0.23353605110183623</v>
      </c>
      <c r="H5" s="67" t="str">
        <f>IFERROR(AVERAGEIFS(RAW_Survey!$DK$3:$DK$101,RAW_Survey!$DK$3:$DK$101,"&gt;0",RAW_Survey!$B$3:$B$101,$A$1),"-")</f>
        <v>-</v>
      </c>
      <c r="I5" s="67">
        <f>IFERROR(AVERAGEIFS(RAW_Survey!$EG$3:$EG$101,RAW_Survey!$EG$3:$EG$101,"&gt;0",RAW_Survey!$B$3:$B$101,$A$1),"-")</f>
        <v>0.14673913043478262</v>
      </c>
      <c r="J5" s="67">
        <f>IFERROR(AVERAGEIFS(RAW_Survey!$FC$3:$FC$101,RAW_Survey!$FC$3:$FC$101,"&gt;0",RAW_Survey!$B$3:$B$101,$A$1),"-")</f>
        <v>0.22816561997955309</v>
      </c>
      <c r="K5" s="67" t="str">
        <f>IFERROR(AVERAGEIFS(RAW_Survey!$FY$3:$FY$101,RAW_Survey!$FY$3:$FY$101,"&gt;0",RAW_Survey!$B$3:$B$101,$A$1),"-")</f>
        <v>-</v>
      </c>
      <c r="N5" s="68" t="s">
        <v>560</v>
      </c>
      <c r="O5" s="67" t="e">
        <f>AVERAGEIFS(RAW_Survey!$GL$3:$GL$101,RAW_Survey!$GL$3:$GL$101,"&gt;0",RAW_Survey!$B$3:$B$101,$A$1)</f>
        <v>#DIV/0!</v>
      </c>
      <c r="P5" s="67" t="e">
        <f>AVERAGEIFS(RAW_Survey!$GY$3:$GY$101,RAW_Survey!$GY$3:$GY$101,"&gt;0",RAW_Survey!$B$3:$B$101,$A$1)</f>
        <v>#DIV/0!</v>
      </c>
      <c r="Q5" s="60"/>
      <c r="R5" s="60"/>
      <c r="S5" s="60"/>
      <c r="T5" s="60"/>
      <c r="U5" s="60"/>
      <c r="V5" s="60"/>
      <c r="W5" s="60"/>
      <c r="X5" s="60"/>
      <c r="Y5" s="60"/>
      <c r="Z5" s="60"/>
    </row>
    <row r="6" spans="1:26">
      <c r="A6" s="9" t="s">
        <v>561</v>
      </c>
      <c r="B6" s="67" t="str">
        <f>IFERROR(AVERAGEIFS(RAW_Survey!$Q$3:$Q$101,RAW_Survey!$Q$3:$Q$101,"&gt;0",RAW_Survey!$B$3:$B$101,$A$1),"-")</f>
        <v>-</v>
      </c>
      <c r="C6" s="67">
        <f>IFERROR(AVERAGEIFS(RAW_Survey!$AE$3:$AE$101,RAW_Survey!$AE$3:$AE$101,"&gt;0",RAW_Survey!$B$3:$B$101,$A$1),"-")</f>
        <v>1.026243788145041</v>
      </c>
      <c r="D6" s="67">
        <f>IFERROR(AVERAGEIFS(RAW_Survey!$AS$3:$AS$101,RAW_Survey!$AS$3:$AS$101,"&gt;0",RAW_Survey!$B$3:$B$101,$A$1),"-")</f>
        <v>0.87027725363201469</v>
      </c>
      <c r="E6" s="67">
        <f>IFERROR(AVERAGEIFS(RAW_Survey!$BG$3:$BG$101,RAW_Survey!$BG$3:$BG$101,"&gt;0",RAW_Survey!$B$3:$B$101,$A$1),"-")</f>
        <v>0.84364990948335883</v>
      </c>
      <c r="F6" s="67">
        <f>IFERROR(AVERAGEIFS(RAW_Survey!$BU$3:$BU$101,RAW_Survey!$BU$3:$BU$101,"&gt;0",RAW_Survey!$B$3:$B$101,$A$1),"-")</f>
        <v>0.8569858255322047</v>
      </c>
      <c r="G6" s="67">
        <f>IFERROR(AVERAGEIFS(RAW_Survey!$CP$3:$CP$101,RAW_Survey!$CP$3:$CP$101,"&gt;0",RAW_Survey!$B$3:$B$101,$A$1),"-")</f>
        <v>0.80798424318176343</v>
      </c>
      <c r="H6" s="67" t="str">
        <f>IFERROR(AVERAGEIFS(RAW_Survey!$DL$3:$DL$101,RAW_Survey!$DL$3:$DL$101,"&gt;0",RAW_Survey!$B$3:$B$101,$A$1),"-")</f>
        <v>-</v>
      </c>
      <c r="I6" s="67">
        <f>IFERROR(AVERAGEIFS(RAW_Survey!$EH$3:$EH$101,RAW_Survey!$EH$3:$EH$101,"&gt;0",RAW_Survey!$B$3:$B$101,$A$1),"-")</f>
        <v>0.84239130434782605</v>
      </c>
      <c r="J6" s="67">
        <f>IFERROR(AVERAGEIFS(RAW_Survey!$FD$3:$FD$101,RAW_Survey!$FD$3:$FD$101,"&gt;0",RAW_Survey!$B$3:$B$101,$A$1),"-")</f>
        <v>0.74555462246239235</v>
      </c>
      <c r="K6" s="67" t="str">
        <f>IFERROR(AVERAGEIFS(RAW_Survey!$FZ$3:$FZ$101,RAW_Survey!$FZ$3:$FZ$101,"&gt;0",RAW_Survey!$B$3:$B$101,$A$1),"-")</f>
        <v>-</v>
      </c>
      <c r="N6" s="68" t="s">
        <v>561</v>
      </c>
      <c r="O6" s="67" t="e">
        <f>AVERAGEIFS(RAW_Survey!$GM$3:$GM$101,RAW_Survey!$GM$3:$GM$101,"&gt;0",RAW_Survey!$B$3:$B$101,$A$1)</f>
        <v>#DIV/0!</v>
      </c>
      <c r="P6" s="67" t="e">
        <f>AVERAGEIFS(RAW_Survey!$GZ$3:$GZ$101,RAW_Survey!$GZ$3:$GZ$101,"&gt;0",RAW_Survey!$B$3:$B$101,$A$1)</f>
        <v>#DIV/0!</v>
      </c>
      <c r="Q6" s="60"/>
      <c r="R6" s="60"/>
      <c r="S6" s="60"/>
      <c r="T6" s="60"/>
      <c r="U6" s="60"/>
      <c r="V6" s="60"/>
      <c r="W6" s="60"/>
      <c r="X6" s="60"/>
      <c r="Y6" s="60"/>
      <c r="Z6" s="60"/>
    </row>
    <row r="7" spans="1:26">
      <c r="A7" s="9" t="s">
        <v>562</v>
      </c>
      <c r="B7" s="67" t="str">
        <f>IFERROR(AVERAGEIFS(RAW_Survey!$R$3:$R$101,RAW_Survey!$R$3:$R$101,"&gt;0",RAW_Survey!$B$3:$B$101,$A$1),"-")</f>
        <v>-</v>
      </c>
      <c r="C7" s="67" t="str">
        <f>IFERROR(AVERAGEIFS(RAW_Survey!$AF$3:$AF$101,RAW_Survey!$AF$3:$AF$101,"&gt;0",RAW_Survey!$B$3:$B$101,$A$1),"-")</f>
        <v>-</v>
      </c>
      <c r="D7" s="67" t="str">
        <f>IFERROR(AVERAGEIFS(RAW_Survey!$AT$3:$AT$101,RAW_Survey!$AT$3:$AT$101,"&gt;0",RAW_Survey!$B$3:$B$101,$A$1),"-")</f>
        <v>-</v>
      </c>
      <c r="E7" s="67" t="str">
        <f>IFERROR(AVERAGEIFS(RAW_Survey!$BH$3:$BH$101,RAW_Survey!$BH$3:$BH$101,"&gt;0",RAW_Survey!$B$3:$B$101,$A$1),"-")</f>
        <v>-</v>
      </c>
      <c r="F7" s="67" t="str">
        <f>IFERROR(AVERAGEIFS(RAW_Survey!$BV$3:$BV$101,RAW_Survey!$BV$3:$BV$101,"&gt;0",RAW_Survey!$B$3:$B$101,$A$1),"-")</f>
        <v>-</v>
      </c>
      <c r="G7" s="67" t="str">
        <f>IFERROR(AVERAGEIFS(RAW_Survey!$CQ$3:$CQ$101,RAW_Survey!$CQ$3:$CQ$101,"&gt;0",RAW_Survey!$B$3:$B$101,$A$1),"-")</f>
        <v>-</v>
      </c>
      <c r="H7" s="67" t="str">
        <f>IFERROR(AVERAGEIFS(RAW_Survey!$DM$3:$DM$101,RAW_Survey!$DM$3:$DM$101,"&gt;0",RAW_Survey!$B$3:$B$101,$A$1),"-")</f>
        <v>-</v>
      </c>
      <c r="I7" s="67" t="str">
        <f>IFERROR(AVERAGEIFS(RAW_Survey!$EI$3:$EI$101,RAW_Survey!$EI$3:$EI$101,"&gt;0",RAW_Survey!$B$3:$B$101,$A$1),"-")</f>
        <v>-</v>
      </c>
      <c r="J7" s="67" t="str">
        <f>IFERROR(AVERAGEIFS(RAW_Survey!$FE$3:$FE$101,RAW_Survey!$FE$3:$FE$101,"&gt;0",RAW_Survey!$B$3:$B$101,$A$1),"-")</f>
        <v>-</v>
      </c>
      <c r="K7" s="67" t="str">
        <f>IFERROR(AVERAGEIFS(RAW_Survey!$GA$3:$GA$101,RAW_Survey!$GA$3:$GA$101,"&gt;0",RAW_Survey!$B$3:$B$101,$A$1),"-")</f>
        <v>-</v>
      </c>
      <c r="N7" s="68" t="s">
        <v>562</v>
      </c>
      <c r="O7" s="67" t="str">
        <f>IFERROR(AVERAGEIFS(RAW_Survey!$GN$3:$GN$101,RAW_Survey!$GN$3:$GN$101,"&gt;0",RAW_Survey!$B$3:$B$101,$A$1),"-")</f>
        <v>-</v>
      </c>
      <c r="P7" s="67" t="str">
        <f>IFERROR(AVERAGEIFS(RAW_Survey!$HA$3:$HA$101,RAW_Survey!$HA$3:$HA$101,"&gt;0",RAW_Survey!$B$3:$B$101,$A$1),"-")</f>
        <v>-</v>
      </c>
      <c r="Q7" s="60"/>
      <c r="R7" s="60"/>
      <c r="S7" s="60"/>
      <c r="T7" s="60"/>
      <c r="U7" s="60"/>
      <c r="V7" s="60"/>
      <c r="W7" s="60"/>
      <c r="X7" s="60"/>
      <c r="Y7" s="60"/>
      <c r="Z7" s="60"/>
    </row>
    <row r="8" spans="1:26">
      <c r="A8" s="9" t="s">
        <v>563</v>
      </c>
      <c r="B8" s="67" t="s">
        <v>570</v>
      </c>
      <c r="C8" s="67" t="s">
        <v>570</v>
      </c>
      <c r="D8" s="60" t="s">
        <v>570</v>
      </c>
      <c r="E8" s="60" t="s">
        <v>570</v>
      </c>
      <c r="F8" s="60" t="s">
        <v>570</v>
      </c>
      <c r="G8" s="67">
        <f>IFERROR(AVERAGEIFS(RAW_Survey!$CR$3:$CR$101,RAW_Survey!$CR$3:$CR$101,"&gt;0",RAW_Survey!$B$3:$B$101,$A$1),"-")</f>
        <v>1.0815173527037935E-2</v>
      </c>
      <c r="H8" s="67" t="str">
        <f>IFERROR(AVERAGEIFS(RAW_Survey!$DN$3:$DN$101,RAW_Survey!$DN$3:$DN$101,"&gt;0",RAW_Survey!$B$3:$B$101,$A$1),"-")</f>
        <v>-</v>
      </c>
      <c r="I8" s="67">
        <f>IFERROR(AVERAGEIFS(RAW_Survey!$EJ$3:$EJ$101,RAW_Survey!$EJ$3:$EJ$101,"&gt;0",RAW_Survey!$B$3:$B$101,$A$1),"-")</f>
        <v>1.0869565217391304E-2</v>
      </c>
      <c r="J8" s="67">
        <f>IFERROR(AVERAGEIFS(RAW_Survey!$FF$3:$FF$101,RAW_Survey!$FF$3:$FF$101,"&gt;0",RAW_Survey!$B$3:$B$101,$A$1),"-")</f>
        <v>3.797283481816854E-3</v>
      </c>
      <c r="K8" s="67" t="str">
        <f>IFERROR(AVERAGEIFS(RAW_Survey!$GB$3:$GB$101,RAW_Survey!$GB$3:$GB$101,"&gt;0",RAW_Survey!$B$3:$B$101,$A$1),"-")</f>
        <v>-</v>
      </c>
      <c r="N8" s="68" t="s">
        <v>563</v>
      </c>
      <c r="O8" s="67" t="e">
        <f>AVERAGEIFS(RAW_Survey!$GO$3:$GO$101,RAW_Survey!$GO$3:$GO$101,"&gt;0",RAW_Survey!$B$3:$B$101,$A$1)</f>
        <v>#DIV/0!</v>
      </c>
      <c r="P8" s="67" t="e">
        <f>AVERAGEIFS(RAW_Survey!$HB$3:$HB$101,RAW_Survey!$HB$3:$HB$101,"&gt;0",RAW_Survey!$B$3:$B$101,$A$1)</f>
        <v>#DIV/0!</v>
      </c>
      <c r="Q8" s="60"/>
      <c r="R8" s="60"/>
      <c r="S8" s="60"/>
      <c r="T8" s="60"/>
      <c r="U8" s="60"/>
      <c r="V8" s="60"/>
      <c r="W8" s="60"/>
      <c r="X8" s="60"/>
      <c r="Y8" s="60"/>
      <c r="Z8" s="60"/>
    </row>
    <row r="9" spans="1:26">
      <c r="B9" s="60"/>
      <c r="C9" s="60"/>
      <c r="D9" s="60"/>
      <c r="E9" s="60"/>
      <c r="F9" s="60"/>
      <c r="O9" s="60"/>
      <c r="P9" s="60"/>
    </row>
    <row r="10" spans="1:26">
      <c r="B10" s="60"/>
      <c r="C10" s="60"/>
      <c r="D10" s="60"/>
      <c r="E10" s="60"/>
      <c r="G10" s="60"/>
      <c r="N10" s="68"/>
    </row>
    <row r="11" spans="1:26">
      <c r="B11" s="60"/>
      <c r="C11" s="60"/>
      <c r="D11" s="60"/>
      <c r="E11" s="60"/>
      <c r="F11" s="60"/>
      <c r="G11" s="60"/>
      <c r="O11" s="60"/>
      <c r="P11" s="60"/>
    </row>
    <row r="12" spans="1:26">
      <c r="B12" s="60"/>
      <c r="C12" s="60"/>
      <c r="D12" s="60"/>
      <c r="E12" s="60"/>
      <c r="F12" s="60"/>
      <c r="G12" s="60"/>
      <c r="N12" s="68"/>
    </row>
    <row r="13" spans="1:26" ht="15.75">
      <c r="N13" s="66"/>
      <c r="O13" s="66"/>
      <c r="P13" s="60"/>
    </row>
    <row r="16" spans="1:26">
      <c r="K16" t="s">
        <v>577</v>
      </c>
      <c r="L16" t="s">
        <v>599</v>
      </c>
      <c r="M16" t="s">
        <v>600</v>
      </c>
    </row>
    <row r="17" spans="11:11">
      <c r="K17" s="154" t="s">
        <v>558</v>
      </c>
    </row>
    <row r="18" spans="11:11">
      <c r="K18" s="154"/>
    </row>
    <row r="19" spans="11:11">
      <c r="K19" s="154"/>
    </row>
    <row r="20" spans="11:11">
      <c r="K20" s="154" t="s">
        <v>559</v>
      </c>
    </row>
    <row r="21" spans="11:11">
      <c r="K21" s="154"/>
    </row>
    <row r="22" spans="11:11">
      <c r="K22" s="154"/>
    </row>
    <row r="23" spans="11:11">
      <c r="K23" s="154" t="s">
        <v>560</v>
      </c>
    </row>
    <row r="24" spans="11:11">
      <c r="K24" s="154"/>
    </row>
    <row r="25" spans="11:11">
      <c r="K25" s="154"/>
    </row>
    <row r="26" spans="11:11">
      <c r="K26" s="154" t="s">
        <v>561</v>
      </c>
    </row>
    <row r="27" spans="11:11">
      <c r="K27" s="154"/>
    </row>
    <row r="28" spans="11:11">
      <c r="K28" s="154"/>
    </row>
    <row r="29" spans="11:11">
      <c r="K29" s="154" t="s">
        <v>562</v>
      </c>
    </row>
    <row r="30" spans="11:11">
      <c r="K30" s="154"/>
    </row>
    <row r="31" spans="11:11">
      <c r="K31" s="154"/>
    </row>
    <row r="32" spans="11:11">
      <c r="K32" s="154" t="s">
        <v>563</v>
      </c>
    </row>
    <row r="33" spans="11:11">
      <c r="K33" s="154"/>
    </row>
    <row r="34" spans="11:11">
      <c r="K34" s="154"/>
    </row>
  </sheetData>
  <mergeCells count="6">
    <mergeCell ref="K32:K34"/>
    <mergeCell ref="K17:K19"/>
    <mergeCell ref="K20:K22"/>
    <mergeCell ref="K23:K25"/>
    <mergeCell ref="K26:K28"/>
    <mergeCell ref="K29:K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Alex Morgan</cp:lastModifiedBy>
  <cp:revision/>
  <dcterms:created xsi:type="dcterms:W3CDTF">2023-04-24T12:47:21Z</dcterms:created>
  <dcterms:modified xsi:type="dcterms:W3CDTF">2023-08-08T12:37:39Z</dcterms:modified>
  <cp:category/>
  <cp:contentStatus/>
</cp:coreProperties>
</file>